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0" windowWidth="16380" windowHeight="8190" tabRatio="50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Лист1!$C$1:$C$242</definedName>
    <definedName name="_xlnm.Print_Area" localSheetId="0">Лист1!$A$1:$M$205</definedName>
  </definedNames>
  <calcPr calcId="125725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12" i="1"/>
  <c r="I182"/>
  <c r="J151"/>
  <c r="M167"/>
  <c r="L167"/>
  <c r="K167"/>
  <c r="J167"/>
  <c r="I167"/>
  <c r="H167"/>
  <c r="G167"/>
  <c r="M151"/>
  <c r="L151"/>
  <c r="K151"/>
  <c r="I151"/>
  <c r="H151"/>
  <c r="G151"/>
  <c r="M147"/>
  <c r="L147"/>
  <c r="K147"/>
  <c r="J147"/>
  <c r="I147"/>
  <c r="H147"/>
  <c r="G147"/>
  <c r="M144"/>
  <c r="L144"/>
  <c r="K144"/>
  <c r="J144"/>
  <c r="I144"/>
  <c r="H144"/>
  <c r="G144"/>
  <c r="M140"/>
  <c r="L140"/>
  <c r="K140"/>
  <c r="J140"/>
  <c r="I140"/>
  <c r="H140"/>
  <c r="G140"/>
  <c r="M149"/>
  <c r="L149"/>
  <c r="K149"/>
  <c r="J149"/>
  <c r="I149"/>
  <c r="H149"/>
  <c r="G149"/>
  <c r="M174"/>
  <c r="L174"/>
  <c r="K174"/>
  <c r="J174"/>
  <c r="I174"/>
  <c r="H174"/>
  <c r="M132" l="1"/>
  <c r="L132"/>
  <c r="K132"/>
  <c r="J132"/>
  <c r="I132"/>
  <c r="H132"/>
  <c r="G132"/>
  <c r="M184"/>
  <c r="L184"/>
  <c r="K184"/>
  <c r="J184"/>
  <c r="I184"/>
  <c r="H184"/>
  <c r="G184"/>
  <c r="M182"/>
  <c r="L182"/>
  <c r="K182"/>
  <c r="J182"/>
  <c r="H182"/>
  <c r="G182"/>
  <c r="M186"/>
  <c r="L186"/>
  <c r="K186"/>
  <c r="J186"/>
  <c r="I186"/>
  <c r="H186"/>
  <c r="G186"/>
  <c r="K161"/>
  <c r="I173" l="1"/>
  <c r="H173"/>
  <c r="J173"/>
  <c r="L173"/>
  <c r="K173"/>
  <c r="M173"/>
  <c r="M142"/>
  <c r="L142"/>
  <c r="K142"/>
  <c r="J142"/>
  <c r="I142"/>
  <c r="H142"/>
  <c r="G142"/>
  <c r="M138"/>
  <c r="L138"/>
  <c r="K138"/>
  <c r="J138"/>
  <c r="I138"/>
  <c r="H138"/>
  <c r="G138"/>
  <c r="L170"/>
  <c r="M120" l="1"/>
  <c r="L120"/>
  <c r="K120"/>
  <c r="J120"/>
  <c r="J189"/>
  <c r="I189"/>
  <c r="H189"/>
  <c r="M189"/>
  <c r="L189"/>
  <c r="K189"/>
  <c r="G189"/>
  <c r="M198"/>
  <c r="M193" s="1"/>
  <c r="L198"/>
  <c r="L193" s="1"/>
  <c r="K198"/>
  <c r="K193" s="1"/>
  <c r="J198"/>
  <c r="J193" s="1"/>
  <c r="I198"/>
  <c r="I193" s="1"/>
  <c r="H198"/>
  <c r="H193" s="1"/>
  <c r="G198"/>
  <c r="G193" s="1"/>
  <c r="J114"/>
  <c r="I114"/>
  <c r="H114"/>
  <c r="J113" l="1"/>
  <c r="M12"/>
  <c r="L12"/>
  <c r="K12"/>
  <c r="J12"/>
  <c r="I12"/>
  <c r="H12"/>
  <c r="I27"/>
  <c r="J27"/>
  <c r="M27"/>
  <c r="G44"/>
  <c r="M79"/>
  <c r="M73" s="1"/>
  <c r="L79"/>
  <c r="L73" s="1"/>
  <c r="K79"/>
  <c r="K73" s="1"/>
  <c r="J79"/>
  <c r="J73" s="1"/>
  <c r="I79"/>
  <c r="I73" s="1"/>
  <c r="H79"/>
  <c r="H73" s="1"/>
  <c r="G79"/>
  <c r="G73" s="1"/>
  <c r="M54"/>
  <c r="M53" s="1"/>
  <c r="L54"/>
  <c r="L53" s="1"/>
  <c r="K54"/>
  <c r="K53" s="1"/>
  <c r="J54"/>
  <c r="J53" s="1"/>
  <c r="I54"/>
  <c r="I53" s="1"/>
  <c r="H54"/>
  <c r="H53" s="1"/>
  <c r="G54"/>
  <c r="G53" s="1"/>
  <c r="M49"/>
  <c r="L49"/>
  <c r="K49"/>
  <c r="J49"/>
  <c r="I49"/>
  <c r="H49"/>
  <c r="G49"/>
  <c r="M47"/>
  <c r="L47"/>
  <c r="K47"/>
  <c r="J47"/>
  <c r="I47"/>
  <c r="H47"/>
  <c r="G47"/>
  <c r="M44"/>
  <c r="L44"/>
  <c r="K44"/>
  <c r="J44"/>
  <c r="I44"/>
  <c r="H44"/>
  <c r="L27"/>
  <c r="K27"/>
  <c r="H27"/>
  <c r="G27"/>
  <c r="G43" l="1"/>
  <c r="J43"/>
  <c r="K43"/>
  <c r="H43"/>
  <c r="L43"/>
  <c r="I43"/>
  <c r="M43"/>
  <c r="M22"/>
  <c r="M21" s="1"/>
  <c r="L22"/>
  <c r="L21" s="1"/>
  <c r="K22"/>
  <c r="K21" s="1"/>
  <c r="J22"/>
  <c r="J21" s="1"/>
  <c r="I22"/>
  <c r="I21" s="1"/>
  <c r="H22"/>
  <c r="H21" s="1"/>
  <c r="G22"/>
  <c r="G21" s="1"/>
  <c r="I128" l="1"/>
  <c r="I120"/>
  <c r="I113" s="1"/>
  <c r="G174" l="1"/>
  <c r="M170"/>
  <c r="K170"/>
  <c r="J170"/>
  <c r="I170"/>
  <c r="H170"/>
  <c r="G170"/>
  <c r="M163"/>
  <c r="M162" s="1"/>
  <c r="L163"/>
  <c r="K163"/>
  <c r="J163"/>
  <c r="I163"/>
  <c r="H163"/>
  <c r="G163"/>
  <c r="M155"/>
  <c r="L155"/>
  <c r="K155"/>
  <c r="J155"/>
  <c r="I155"/>
  <c r="H155"/>
  <c r="G155"/>
  <c r="M135"/>
  <c r="L135"/>
  <c r="K135"/>
  <c r="J135"/>
  <c r="I135"/>
  <c r="H135"/>
  <c r="G135"/>
  <c r="M128"/>
  <c r="L128"/>
  <c r="K128"/>
  <c r="J128"/>
  <c r="H128"/>
  <c r="G128"/>
  <c r="H120"/>
  <c r="H113" s="1"/>
  <c r="G120"/>
  <c r="M114"/>
  <c r="M113" s="1"/>
  <c r="L114"/>
  <c r="L113" s="1"/>
  <c r="K114"/>
  <c r="K113" s="1"/>
  <c r="G114"/>
  <c r="M109"/>
  <c r="M82" s="1"/>
  <c r="L109"/>
  <c r="L82" s="1"/>
  <c r="K109"/>
  <c r="K82" s="1"/>
  <c r="J109"/>
  <c r="J82" s="1"/>
  <c r="I109"/>
  <c r="I82" s="1"/>
  <c r="H109"/>
  <c r="H82" s="1"/>
  <c r="G109"/>
  <c r="G82" s="1"/>
  <c r="M67"/>
  <c r="L67"/>
  <c r="K67"/>
  <c r="J67"/>
  <c r="I67"/>
  <c r="H67"/>
  <c r="G67"/>
  <c r="M63"/>
  <c r="L63"/>
  <c r="K63"/>
  <c r="J63"/>
  <c r="I63"/>
  <c r="H63"/>
  <c r="G63"/>
  <c r="M57"/>
  <c r="L57"/>
  <c r="K57"/>
  <c r="J57"/>
  <c r="I57"/>
  <c r="H57"/>
  <c r="G57"/>
  <c r="M38"/>
  <c r="L38"/>
  <c r="K38"/>
  <c r="J38"/>
  <c r="I38"/>
  <c r="H38"/>
  <c r="G38"/>
  <c r="H131" l="1"/>
  <c r="J131"/>
  <c r="L131"/>
  <c r="H162"/>
  <c r="J162"/>
  <c r="J127" s="1"/>
  <c r="G131"/>
  <c r="I131"/>
  <c r="K131"/>
  <c r="M131"/>
  <c r="M127" s="1"/>
  <c r="M126" s="1"/>
  <c r="G162"/>
  <c r="I162"/>
  <c r="K162"/>
  <c r="G173"/>
  <c r="G127" s="1"/>
  <c r="L162"/>
  <c r="L127" s="1"/>
  <c r="L126" s="1"/>
  <c r="G113"/>
  <c r="J11"/>
  <c r="G11"/>
  <c r="K11"/>
  <c r="I11"/>
  <c r="L62"/>
  <c r="L11"/>
  <c r="M62"/>
  <c r="M42" s="1"/>
  <c r="M11"/>
  <c r="J62"/>
  <c r="J42" s="1"/>
  <c r="G62"/>
  <c r="K62"/>
  <c r="K42" s="1"/>
  <c r="I62"/>
  <c r="I42" s="1"/>
  <c r="H62"/>
  <c r="H11"/>
  <c r="K127" l="1"/>
  <c r="K126" s="1"/>
  <c r="H127"/>
  <c r="H126" s="1"/>
  <c r="I127"/>
  <c r="I126" s="1"/>
  <c r="G42"/>
  <c r="G10" s="1"/>
  <c r="I10"/>
  <c r="K10"/>
  <c r="K205" s="1"/>
  <c r="M10"/>
  <c r="M205" s="1"/>
  <c r="J10"/>
  <c r="L42"/>
  <c r="J126"/>
  <c r="G126"/>
  <c r="H42"/>
  <c r="L10" l="1"/>
  <c r="L205" s="1"/>
  <c r="H10"/>
  <c r="H205" s="1"/>
  <c r="J205"/>
  <c r="G205"/>
  <c r="I205"/>
</calcChain>
</file>

<file path=xl/sharedStrings.xml><?xml version="1.0" encoding="utf-8"?>
<sst xmlns="http://schemas.openxmlformats.org/spreadsheetml/2006/main" count="742" uniqueCount="374">
  <si>
    <t>РЕЕСТР ИСТОЧНИКОВ ДОХОДОВ</t>
  </si>
  <si>
    <t>муниципальное образование "Родниковский муниципальный район"</t>
  </si>
  <si>
    <t>(наименование муниципального образования)</t>
  </si>
  <si>
    <t>№ п/п</t>
  </si>
  <si>
    <t>Наименование
источника дохода бюджета</t>
  </si>
  <si>
    <t>Код классификации доходов бюджета</t>
  </si>
  <si>
    <t>Наименование группы источников доходов бюджетов, в которую входит источник дохода бюджета</t>
  </si>
  <si>
    <t>Код бюджета, в доход которого зачисляются платежи</t>
  </si>
  <si>
    <t>Наименование главного администратора доходов бюджета</t>
  </si>
  <si>
    <t>Прогноз доходов бюджета на  (текущий финансовый год)</t>
  </si>
  <si>
    <t xml:space="preserve">Кассовые поступления за отчетный финансовый год в соответствии с решением об исполнении бюджета </t>
  </si>
  <si>
    <t xml:space="preserve"> Показатели прогноза доходов бюджета     </t>
  </si>
  <si>
    <t>000 1 00 00000 00 0000 000</t>
  </si>
  <si>
    <t>НАЛОГОВЫЕ И НЕНАЛОГОВЫЕ ДОХОДЫ</t>
  </si>
  <si>
    <t xml:space="preserve"> "05"</t>
  </si>
  <si>
    <t>Налоговые доходы</t>
  </si>
  <si>
    <t>000 1 01 00000 00 0000 000</t>
  </si>
  <si>
    <t>182 1 01 02010 01 0000 110</t>
  </si>
  <si>
    <t>Налог на доходы физических лиц</t>
  </si>
  <si>
    <t> Управление Федеральной налоговой службы по Ивановской области</t>
  </si>
  <si>
    <t>182 1 01 02020 01 0000 110</t>
  </si>
  <si>
    <t>182 1 01 02030 01 0000 110</t>
  </si>
  <si>
    <t>182 1 01 02040 01 0000 110</t>
  </si>
  <si>
    <t>182 1 01 02080 01 0000 110</t>
  </si>
  <si>
    <t>000 1 03 00000 00 0000 000</t>
  </si>
  <si>
    <t>Управление Федерального казначейства по Ивановской области</t>
  </si>
  <si>
    <t>НАЛОГИ НА СОВОКУПНЫЙ ДОХОД</t>
  </si>
  <si>
    <t> </t>
  </si>
  <si>
    <t>182 1 05 01011 01 0000 110</t>
  </si>
  <si>
    <t>Управление Федеральной налоговой службы по Ивановской области</t>
  </si>
  <si>
    <t>182 1 05 01012 01 0000 110</t>
  </si>
  <si>
    <t>182 1 05 01021 01 0000 110</t>
  </si>
  <si>
    <t>182 1 05 01022 01 0000 110</t>
  </si>
  <si>
    <t>182 1 05 01050 01 0000 110</t>
  </si>
  <si>
    <t xml:space="preserve">
</t>
  </si>
  <si>
    <t>182 1 05 02010 02 0000 110</t>
  </si>
  <si>
    <t>182 1 05 03010 01 0000 110</t>
  </si>
  <si>
    <t>182 1 05 04020 02 0000 110</t>
  </si>
  <si>
    <t>182 1 06 01030 05 0000 110</t>
  </si>
  <si>
    <t xml:space="preserve">      </t>
  </si>
  <si>
    <t>000 1 08 00000 00 0000 000</t>
  </si>
  <si>
    <t>182 1 08 03010 01 0000 110</t>
  </si>
  <si>
    <t>Федеральная служба по надзору в сфере связи, информационных технологий и массовых коммуникаций</t>
  </si>
  <si>
    <t>211 1 08 07150 01 0000 110</t>
  </si>
  <si>
    <t>Администрация муниципального образования "Родниковский муниципальный район"</t>
  </si>
  <si>
    <t>Неналоговые доходы</t>
  </si>
  <si>
    <t xml:space="preserve">   </t>
  </si>
  <si>
    <t>000 1 11 00000 00 000 0000</t>
  </si>
  <si>
    <t>212 1 11 05013 05 0000 120</t>
  </si>
  <si>
    <t>Комитет по управлению имуществом администрации Родниковского муниципального района</t>
  </si>
  <si>
    <t>212 1 11 05013 13 0000 120</t>
  </si>
  <si>
    <t>211 1 11 05035 05 0000 120</t>
  </si>
  <si>
    <t>212 1 11 05035 05 0000 120</t>
  </si>
  <si>
    <t>220 1 11 05035 05 0000 120</t>
  </si>
  <si>
    <t>Управление образования администрации муниципального образования "Родниковский муниципальный район"</t>
  </si>
  <si>
    <t>212 1 11 09045 05 0000 120</t>
  </si>
  <si>
    <t>218 1 11 09045 05 0000 120</t>
  </si>
  <si>
    <t>Управление строительства и жилищно-коммунального хозяйства администрации муниципального образования «Родниковский муниципальный район»</t>
  </si>
  <si>
    <t xml:space="preserve">Федеральная служба по надзору в сфере природопользования </t>
  </si>
  <si>
    <t xml:space="preserve">        Плата за размещение отходов производства</t>
  </si>
  <si>
    <t>048 1 12 01041 01 0000 120</t>
  </si>
  <si>
    <t>048 1 12 01042 01 0000 120</t>
  </si>
  <si>
    <t xml:space="preserve">     </t>
  </si>
  <si>
    <t>000 1 13 00000 00 0000 000</t>
  </si>
  <si>
    <t>Отдел культуры и туризма администрации муниципального образования "Родниковский муниципальный район"</t>
  </si>
  <si>
    <t xml:space="preserve">000 1 13 02992 02 0000 130
</t>
  </si>
  <si>
    <t>Прочие доходы от компенсации затрат бюджетов субъектов Российской Федерации</t>
  </si>
  <si>
    <t>211 1 13 02995 05 0000 130</t>
  </si>
  <si>
    <t xml:space="preserve">Прочие доходы от компенсации затрат бюджетов муниципальных районов
</t>
  </si>
  <si>
    <t>213 1 13 02995 05 0000 130</t>
  </si>
  <si>
    <t>214 1 13 02995 05 0000 130</t>
  </si>
  <si>
    <t>220 1 13 02995 05 0000 130</t>
  </si>
  <si>
    <t>000 1 14 00000 00 0000 000</t>
  </si>
  <si>
    <t>212 1 14 02052 05 0000 410</t>
  </si>
  <si>
    <t xml:space="preserve">       Комитет по управлению имуществом администрации Родниковского муниципального района</t>
  </si>
  <si>
    <t>000 1 16 00000 00 0000 000</t>
  </si>
  <si>
    <t>023 1 16 01053 01 0000 140</t>
  </si>
  <si>
    <t>Департамент социальной защиты населения Ивановской области</t>
  </si>
  <si>
    <t>042 1 16 01153 01 0000 140</t>
  </si>
  <si>
    <t>Комитет Ивановской области по обеспечению деятельности мировых судей и гражданской защиты</t>
  </si>
  <si>
    <t>023 1 16 01063 01 0000 140</t>
  </si>
  <si>
    <t>042 1 16 01063 01 0000 140</t>
  </si>
  <si>
    <t>023 1 16 01073 01 0000 140</t>
  </si>
  <si>
    <t xml:space="preserve">042 1 16 01073 01 0000 140
</t>
  </si>
  <si>
    <t>Налоговые и неналоговые доходы 
                                                         Штрафы, санкции возмещение ущерба</t>
  </si>
  <si>
    <t xml:space="preserve">042 1 16 01083 01 0000 140
</t>
  </si>
  <si>
    <t>023 1 16 01123 01 0000 140</t>
  </si>
  <si>
    <t>042 1 16 01143 01 0000 140</t>
  </si>
  <si>
    <t>042 1 16 01173 01 0000 140</t>
  </si>
  <si>
    <t>042 1 16 01193 01 0000 140</t>
  </si>
  <si>
    <t>023 1 16 01203 01 0000 140</t>
  </si>
  <si>
    <t>042 1 16 01203 01 0000 140</t>
  </si>
  <si>
    <t>211 1 16 02020 02 0000 140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</si>
  <si>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</si>
  <si>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188 1 16 10123 01 0000 140</t>
  </si>
  <si>
    <t>211 1 16 10123 01 0000 140</t>
  </si>
  <si>
    <t>321 1 16 10123 01 0000 140</t>
  </si>
  <si>
    <t xml:space="preserve">Федеральная служба государственной регистрации кадастра и картографии(Росреестр) </t>
  </si>
  <si>
    <t>322 1 16 10123 01 0000 140</t>
  </si>
  <si>
    <t xml:space="preserve">Федеральная служба судебных приставов </t>
  </si>
  <si>
    <t>182 1 16 10129 01 0000 140</t>
  </si>
  <si>
    <t>Комитет Ивановской области по лесному хозяйству</t>
  </si>
  <si>
    <t xml:space="preserve">Департамент прородных ресурсов и экологии </t>
  </si>
  <si>
    <t>Федеральная служба в сфере природопользования</t>
  </si>
  <si>
    <t>000 1 17 00000 00 0000 000</t>
  </si>
  <si>
    <t xml:space="preserve">       Невыясненные поступления, зачисляемые в бюджеты муниципальных районов</t>
  </si>
  <si>
    <t xml:space="preserve"> </t>
  </si>
  <si>
    <t>Невыясненные поступления, зачисляемые в бюджеты муниципальных районов</t>
  </si>
  <si>
    <t>211 1 17 01050 05 0000 180</t>
  </si>
  <si>
    <t>212 1 17 01050 05 0000 180</t>
  </si>
  <si>
    <t>213 1 17 01050 05 0000 180</t>
  </si>
  <si>
    <t>Финансовое управление администрации муниципального образования "Родниковский муниципальный район"</t>
  </si>
  <si>
    <t>214 1 17 01050 05 0000 180</t>
  </si>
  <si>
    <t>220 1 17 01050 05 0000 180</t>
  </si>
  <si>
    <t xml:space="preserve"> Прочие неналоговые доходы бюджетов муниципальных районов
</t>
  </si>
  <si>
    <t>212 1 17 05050 05 0000 180</t>
  </si>
  <si>
    <t>213 1 17 05050 05 0000 180</t>
  </si>
  <si>
    <t xml:space="preserve">       Прочие неналоговые доходы бюджетов муниципальных районов
</t>
  </si>
  <si>
    <t>214 1 17 05050 05 0000 180</t>
  </si>
  <si>
    <t>Прочие неналоговые доходы бюджетов муниципальных районов</t>
  </si>
  <si>
    <t>2201 17 05050 05 0000 180</t>
  </si>
  <si>
    <t xml:space="preserve">   Прочие неналоговые доходы бюджетов муниципальных районов в части невыясненных поступлений, по которым не осуществлен возврат (уточнение) не позднее трех лет со дня их зачисления на единый счет бюджета муниципального района
</t>
  </si>
  <si>
    <t>212 1 17 16000 05 0000 180</t>
  </si>
  <si>
    <t>000 20000000000000000</t>
  </si>
  <si>
    <t xml:space="preserve">   БЕЗВОЗМЕЗДНЫЕ ПОСТУПЛЕНИЯ</t>
  </si>
  <si>
    <t>БЕЗВОЗМЕЗДНЫЕ ПОСТУПЛЕНИЯ ОТ ДРУГИХ БЮДЖЕТОВ БЮДЖЕТНОЙ СИСТЕМЫ РОССИЙСКОЙ ФЕДЕРАЦИИ</t>
  </si>
  <si>
    <t>Субсидии бюджетам муниципальных районов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</si>
  <si>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000 2 02 25097 05 0000 150</t>
  </si>
  <si>
    <t xml:space="preserve">        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</si>
  <si>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 Управление образования администрации муниципального образования "Родниковский муниципальный район"</t>
  </si>
  <si>
    <t>000 2 02 25304 05 0000 150</t>
  </si>
  <si>
    <t>220 2 02 25304 05 0000 150</t>
  </si>
  <si>
    <t>000 2 02 25497 05 0000 150</t>
  </si>
  <si>
    <t>213 2 02 25497 05 0000 150</t>
  </si>
  <si>
    <t>000 2 02 25519 05 0000 150</t>
  </si>
  <si>
    <t>214 2 02 25519 05 0000150</t>
  </si>
  <si>
    <t xml:space="preserve">        Прочие субсидии бюджетам муниципальных районов</t>
  </si>
  <si>
    <t>Прочие субсидии бюджетам муниципальных районов</t>
  </si>
  <si>
    <t>211 2 02 29999 05 0000 150</t>
  </si>
  <si>
    <t>213 2 02 29999 05 0000 150</t>
  </si>
  <si>
    <t>214 2 02 29999 05 0000 150</t>
  </si>
  <si>
    <t>218 2 02 29999 05 0000 150</t>
  </si>
  <si>
    <t xml:space="preserve">Прочие субсидии бюджетам муниципальных районов
</t>
  </si>
  <si>
    <t>220 2 02 29999 05 0000 150</t>
  </si>
  <si>
    <t>000 2 02 30000 00 0000 150</t>
  </si>
  <si>
    <t>Субвенции бюджетам бюджетной системы Российской Федерации</t>
  </si>
  <si>
    <t>000 2 02 30024 05 0000 150</t>
  </si>
  <si>
    <t>Субвенции бюджетам муниципальных районов на выполнение передаваемых полномочий субъектов Российской Федерации</t>
  </si>
  <si>
    <t>211 2 02 30024 05 0000 150</t>
  </si>
  <si>
    <t>213 2 02 30024 05 0000 150</t>
  </si>
  <si>
    <t>220 2 02 30024 05 0000 150</t>
  </si>
  <si>
    <t>000 2 02 35082 05 0000 150</t>
  </si>
  <si>
    <t>000 2 02 39999 05 0000 150</t>
  </si>
  <si>
    <t>213 2 02 39999 05 0000 150</t>
  </si>
  <si>
    <t>220 2 02 39999 05 0000 150</t>
  </si>
  <si>
    <t xml:space="preserve">000 2 02 40000 00 0000 150
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</si>
  <si>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</si>
  <si>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211 2 02 40014 05 0000 150</t>
  </si>
  <si>
    <t>212 2 02 40014 05 0000 150</t>
  </si>
  <si>
    <t>213 2 02 40014 05 0000 150</t>
  </si>
  <si>
    <t xml:space="preserve">  Финансовое управление администрации муниципального образования "Родниковский муниципальный район"</t>
  </si>
  <si>
    <t>214 2 02 40014 05 0000 150</t>
  </si>
  <si>
    <t>218 2 02 40014 05 0000 150</t>
  </si>
  <si>
    <t>000 2 02 45303 05 0000 150</t>
  </si>
  <si>
    <t>220 2 02 45303 05 0000 150</t>
  </si>
  <si>
    <t>000 2 02 49999 05 0000 150</t>
  </si>
  <si>
    <t>211 2 02 49999 05 0000 150</t>
  </si>
  <si>
    <t>000 2 18 00000 00 0000 000</t>
  </si>
  <si>
    <t>Доходы бюджетов муниципальных районов от возврата автономными учреждениями остатков субсидий прошлых лет</t>
  </si>
  <si>
    <t>220 2 18 05020 05 0000 150</t>
  </si>
  <si>
    <t>211 2 19 60010 05 0000 150</t>
  </si>
  <si>
    <t>213 2 19 60010 05 0000 150</t>
  </si>
  <si>
    <t>Итого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</si>
  <si>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</si>
  <si>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Субсидии бюджетам муниципальных районов на поддержку отрасли культуры</t>
  </si>
  <si>
    <t>Субсидии бюджетам муниципальных районов на реализацию мероприятий по обеспечению жильем молодых семей</t>
  </si>
  <si>
    <t>Субсидии бюджетам муниципальных районов на софинансирование капитальных вложений в объекты муниципальной собственности</t>
  </si>
  <si>
    <t>Субсидии бюджетам муниципальных районов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</si>
  <si>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Прочие субвенции бюджетам муниципальных районов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</si>
  <si>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</si>
  <si>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Акцизы по подакцизным товарам (продукции), производимым на территории Российской Федерации</t>
  </si>
  <si>
    <t>000 1 11 05010 00 0000 120</t>
  </si>
  <si>
    <t>000 1 11 05020 00 0000 120</t>
  </si>
  <si>
    <t>000 1 11 05030 00 0000 120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</si>
  <si>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</si>
  <si>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000 1 11 09000 00 0000 120
</t>
  </si>
  <si>
    <t xml:space="preserve">000 1 11 09040 00 0000 120   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</si>
  <si>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</si>
  <si>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 xml:space="preserve">000 1 14 06300 00 0000 430
</t>
  </si>
  <si>
    <t>042 1 16 01053 01 0000 140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</si>
  <si>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</si>
  <si>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034 1 16 11050 01 0000 140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</si>
  <si>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</si>
  <si>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212 2 02 29999 05 000 150</t>
  </si>
  <si>
    <t>000 1 16 11050 01 0000 140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</si>
  <si>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</si>
  <si>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 xml:space="preserve">218 1 16 07010 05 0000 140
</t>
  </si>
  <si>
    <t xml:space="preserve">000 2 02 10000 00 0000 150
</t>
  </si>
  <si>
    <t xml:space="preserve">000 2 02 20000 00 0000 150
</t>
  </si>
  <si>
    <r>
      <t xml:space="preserve">                         </t>
    </r>
    <r>
      <rPr>
        <b/>
        <sz val="11"/>
        <color rgb="FF000000"/>
        <rFont val="Times New Roman"/>
        <family val="1"/>
        <charset val="204"/>
      </rPr>
      <t>Государственная пошлина</t>
    </r>
  </si>
  <si>
    <r>
      <t xml:space="preserve">   </t>
    </r>
    <r>
      <rPr>
        <b/>
        <sz val="11"/>
        <color rgb="FF000000"/>
        <rFont val="Times New Roman"/>
        <family val="1"/>
        <charset val="204"/>
      </rPr>
      <t>ПРОЧИЕ НЕНАЛОГОВЫЕ ДОХОДЫ</t>
    </r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</si>
  <si>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</si>
  <si>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</si>
  <si>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</si>
  <si>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</si>
  <si>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</si>
  <si>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</si>
  <si>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</si>
  <si>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 (за налоговые периоды, истекшие до 1 января 2011 года)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</si>
  <si>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</si>
  <si>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t>
  </si>
  <si>
    <t>Минимальный налог, зачисляемый в бюджеты субъектов Российской Федерации (за налоговые периоды, истекшие до 1 января 2016 года)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</si>
  <si>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</si>
  <si>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Государственная пошлина за государственную регистрацию средства массовой информации, за внесение изменений в запись о регистрации средства массовой информации (в том числе связанных с изменением тематики или специализации), продукция которого предназначена для распространения преимущественно на территории субъекта Российской Федерации, территории муниципального образования</t>
  </si>
  <si>
    <t>Государственная пошлина за выдачу разрешения на установку рекламной конструкции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</si>
  <si>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</si>
  <si>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</si>
  <si>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Плата за выбросы загрязняющих веществ в атмосферный воздух стационарными объектами</t>
  </si>
  <si>
    <t>Плата за сбросы загрязняющих веществ в водные объекты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</si>
  <si>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</si>
  <si>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</si>
  <si>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</si>
  <si>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</si>
  <si>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</si>
  <si>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</si>
  <si>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</si>
  <si>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</si>
  <si>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r>
      <t xml:space="preserve">на </t>
    </r>
    <r>
      <rPr>
        <u/>
        <sz val="11"/>
        <color rgb="FF000000"/>
        <rFont val="Times New Roman"/>
        <family val="1"/>
        <charset val="204"/>
      </rPr>
      <t>2024 г.</t>
    </r>
    <r>
      <rPr>
        <sz val="11"/>
        <color rgb="FF000000"/>
        <rFont val="Times New Roman"/>
        <family val="1"/>
        <charset val="204"/>
      </rPr>
      <t xml:space="preserve"> (очередной финансовый год)</t>
    </r>
  </si>
  <si>
    <r>
      <t xml:space="preserve">на </t>
    </r>
    <r>
      <rPr>
        <u/>
        <sz val="11"/>
        <color rgb="FF000000"/>
        <rFont val="Times New Roman"/>
        <family val="1"/>
        <charset val="204"/>
      </rPr>
      <t>2025 г.</t>
    </r>
    <r>
      <rPr>
        <sz val="11"/>
        <color rgb="FF000000"/>
        <rFont val="Times New Roman"/>
        <family val="1"/>
        <charset val="204"/>
      </rPr>
      <t xml:space="preserve"> (первый год планового периода)</t>
    </r>
  </si>
  <si>
    <r>
      <t>на</t>
    </r>
    <r>
      <rPr>
        <u/>
        <sz val="11"/>
        <color rgb="FF000000"/>
        <rFont val="Times New Roman"/>
        <family val="1"/>
        <charset val="204"/>
      </rPr>
      <t xml:space="preserve"> 2026 г</t>
    </r>
    <r>
      <rPr>
        <sz val="11"/>
        <color rgb="FF000000"/>
        <rFont val="Times New Roman"/>
        <family val="1"/>
        <charset val="204"/>
      </rPr>
      <t>. (второй год планового периода)</t>
    </r>
  </si>
  <si>
    <t>Показатели доходов в соответствии с решением о местном бюджете на текущий финансовый год  по состоянию  на 01.09.2023 г.</t>
  </si>
  <si>
    <t>Кассовые поступления в текущем финансовом году по состоянию на  01.09.2023 г.</t>
  </si>
  <si>
    <t xml:space="preserve"> на 2024 год и плановый период 2025 и 2026 годов </t>
  </si>
  <si>
    <t>182 1 01 02130 01 0000 110</t>
  </si>
  <si>
    <t>182 1 01 02140 01 0000 110</t>
  </si>
  <si>
    <t>182 1 03 02231 01 0000 110</t>
  </si>
  <si>
    <t>218 1 13 02995 05 0000 130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</si>
  <si>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</si>
  <si>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212 1 14 02053 05 0000 440</t>
  </si>
  <si>
    <t xml:space="preserve">042 1 16 01093 01 0000 140
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</si>
  <si>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</si>
  <si>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023 1 16 01133 01 0000 140</t>
  </si>
  <si>
    <t xml:space="preserve">            МУНИЦИПАЛЬНОЕ КАЗЕННОЕ УЧРЕЖДЕНИЕ "УПРАВЛЕНИЕ КАПИТАЛЬНОГО СТРОИТЕЛЬСТВА РОДНИКОВСКОГО МУНИЦИПАЛЬНОГО РАЙОНА"</t>
  </si>
  <si>
    <t xml:space="preserve">220 1 16 07010 05 0000 140
</t>
  </si>
  <si>
    <t>Управление  жилищно-коммунального хозяйства администрации муниципального образования «Родниковский муниципальный район»</t>
  </si>
  <si>
    <t>Управление жилищно-коммунального хозяйства администрации муниципального образования «Родниковский муниципальный район»</t>
  </si>
  <si>
    <t>Муниципальное казенное учреждение "Управление  капитального строительства Родниковского муниципального района»</t>
  </si>
  <si>
    <t>212 2 19 60010 05 0000 150</t>
  </si>
  <si>
    <t>214 2 19 60010 05 0000 150</t>
  </si>
  <si>
    <t>000 2 19 60010 05 0000 150</t>
  </si>
  <si>
    <t>218 2 19 60010 05 0000 150</t>
  </si>
  <si>
    <t>220 2 19 60010 05 0000 150</t>
  </si>
  <si>
    <t>220 2 02 25097 05 0000 150</t>
  </si>
  <si>
    <t>220 2 02 25098 05 0000 150</t>
  </si>
  <si>
    <t>Субсидии бюджетам муниципальных районов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</si>
  <si>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215 2 02 40014 05 0000 150</t>
  </si>
  <si>
    <t>Субсидии бюджетам муниципальных районов на развитие сети учреждений культурно-досугового типа</t>
  </si>
  <si>
    <t>000 2 02 25513 05 0000 150</t>
  </si>
  <si>
    <t>Субсидии бюджетам муниципальных районов на подготовку проектов межевания земельных участков и на проведение кадастровых работ</t>
  </si>
  <si>
    <t>220 2 02 45179 05 0000 150</t>
  </si>
  <si>
    <t>Межбюджетные трансферты, передаваемые бюджетам муниципальных районов на финансирование дорожной деятельности в отношении автомобильных дорог общего пользования регионального или межмуниципального, местного значения</t>
  </si>
  <si>
    <t>215 2 02 45784 05 0000 150</t>
  </si>
  <si>
    <t>000 2 02 45784 05 0000 150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</si>
  <si>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</si>
  <si>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</si>
  <si>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000 2 02 25098 05 0000 150</t>
  </si>
  <si>
    <t>214 2 02 25513 05 0000 150</t>
  </si>
  <si>
    <t>218 2 02 25519 05 0000150</t>
  </si>
  <si>
    <t>000 2 19 45303 05 0000 150</t>
  </si>
  <si>
    <t>213 2 19 45303 05 0000 150</t>
  </si>
  <si>
    <t>220 2 19 45303 05 0000 150</t>
  </si>
  <si>
    <t>НАЛОГИ НА ПРИБЫЛЬ, ДОХОДЫ</t>
  </si>
  <si>
    <t>000 1 01 02000 01 0000 110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</si>
  <si>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</si>
  <si>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</si>
  <si>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>НАЛОГИ НА ТОВАРЫ (РАБОТЫ, УСЛУГИ), РЕАЛИЗУЕМЫЕ НА ТЕРРИТОРИИ РОССИЙСКОЙ ФЕДЕРАЦИИ</t>
  </si>
  <si>
    <t xml:space="preserve">000 1 03 02000 01 0000 110
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</si>
  <si>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</si>
  <si>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182 1 03 02241 01 0000 110</t>
  </si>
  <si>
    <t>182 1 03 02251 01 0000 110</t>
  </si>
  <si>
    <t>182 1 03 02261 01 0000 110</t>
  </si>
  <si>
    <t xml:space="preserve">000 1 05 00000 00 0000 000
</t>
  </si>
  <si>
    <t>Единый налог на вмененный доход для отдельных видов деятельности</t>
  </si>
  <si>
    <t xml:space="preserve">000 1 05 02020 02 0000 110
</t>
  </si>
  <si>
    <t>Единый сельскохозяйственный налог</t>
  </si>
  <si>
    <t>Налог на имущество физических лиц, взимаемый по ставкам, применяемым к объектам налогообложения, расположенным в границах межселенных территорий</t>
  </si>
  <si>
    <t xml:space="preserve">096 1 08 07130 01 0000 110 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</si>
  <si>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</si>
  <si>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</si>
  <si>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</si>
  <si>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</si>
  <si>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212 1 11 05025 05 0000 120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</si>
  <si>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</si>
  <si>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</si>
  <si>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</si>
  <si>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Единый налог на вмененный доход для отдельных видов деятельности (за налоговые периоды, истекшие до 1 января 2011 года)</t>
  </si>
  <si>
    <t xml:space="preserve">Налог, взимаемый в связи с применением патентной системы налогообложения, зачисляемый в бюджеты муниципальных районов 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</si>
  <si>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</si>
  <si>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ПЛАТЕЖИ ПРИ ПОЛЬЗОВАНИИ ПРИРОДНЫМИ РЕСУРСАМИ</t>
  </si>
  <si>
    <t xml:space="preserve">000 1 12 00000 00 0000 000  </t>
  </si>
  <si>
    <t xml:space="preserve">048 1 12 01010 01 0000 120 </t>
  </si>
  <si>
    <t>048 1 12 01030 01 0000 120</t>
  </si>
  <si>
    <t>Плата за размещение твердых коммунальных отходов</t>
  </si>
  <si>
    <t>ДОХОДЫ ОТ ОКАЗАНИЯ ПЛАТНЫХ УСЛУГ И КОМПЕНСАЦИИ ЗАТРАТ ГОСУДАРСТВА</t>
  </si>
  <si>
    <t>Прочие доходы от оказания платных услуг (работ) получателями средств бюджетов муниципальных районов</t>
  </si>
  <si>
    <t>000 1 13 01995 05 0000 130</t>
  </si>
  <si>
    <t>211 1 13 01995 05 0000 130</t>
  </si>
  <si>
    <t>214 1 13 01995 05 0000 130</t>
  </si>
  <si>
    <t>220 1 13 01995 05 0000 130</t>
  </si>
  <si>
    <t>Прочие доходы от компенсации затрат бюджетов муниципальных районов</t>
  </si>
  <si>
    <t>ДОХОДЫ ОТ ПРОДАЖИ МАТЕРИАЛЬНЫХ И НЕМАТЕРИАЛЬНЫХ АКТИВОВ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</si>
  <si>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</si>
  <si>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212 1 14 06013 05 0000 430</t>
  </si>
  <si>
    <t>212 1 14 06013 13 0000 430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</si>
  <si>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</si>
  <si>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212 1 14 06025 05 0000 430</t>
  </si>
  <si>
    <t>212 1 14 06313 05 0000 430</t>
  </si>
  <si>
    <t>212 1 14 06313 13 0000 430</t>
  </si>
  <si>
    <t>ШТРАФЫ, САНКЦИИ, ВОЗМЕЩЕНИЕ УЩЕРБА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</si>
  <si>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</si>
  <si>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Возврат остатков иных межбюджетных трансфертов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из бюджетов муниципальных районов</t>
  </si>
  <si>
    <t>213 2 19 35469 05 0000 150</t>
  </si>
  <si>
    <t>Возврат остатков субвенций на проведение Всероссийской переписи населения 2020 года из бюджетов муниципальных районов</t>
  </si>
  <si>
    <t>ВОЗВРАТ ОСТАТКОВ СУБСИДИЙ, СУБВЕНЦИЙ И ИНЫХ МЕЖБЮДЖЕТНЫХ ТРАНСФЕРТОВ, ИМЕЮЩИХ ЦЕЛЕВОЕ НАЗНАЧЕНИЕ, ПРОШЛЫХ ЛЕТ</t>
  </si>
  <si>
    <t xml:space="preserve">000 2 19 00000 00 0000 000
</t>
  </si>
  <si>
    <t>Доходы бюджетов муниципальных районов от возврата иными организациями остатков субсидий прошлых лет</t>
  </si>
  <si>
    <t>000 2 18 05030 05 0000 150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</si>
  <si>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</si>
  <si>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213 2 18 60010 05 0000 150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</si>
  <si>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</si>
  <si>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Прочие межбюджетные трансферты, передаваемые бюджетам муниципальных районов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</si>
  <si>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</si>
  <si>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Межбюджетные трансферты,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</si>
  <si>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000 2 02 40014 05 0000 150</t>
  </si>
  <si>
    <t>Иные межбюджетные трансферты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</si>
  <si>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</si>
  <si>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213 2 02 35120 05 0000 150</t>
  </si>
  <si>
    <t>218 2 02 35082 05 0000 150</t>
  </si>
  <si>
    <t>000 2 02 29999 05 0000 150</t>
  </si>
  <si>
    <t>212 2 02 25599 05 0000 150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</si>
  <si>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</t>
  </si>
  <si>
    <t>214 2 02 25467 05 0000 150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</si>
  <si>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</si>
  <si>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000 2 02 20216 05 0000 150</t>
  </si>
  <si>
    <t>218 2 02 20216 05 0000 150</t>
  </si>
  <si>
    <t>218 2 02 20077 05 0000 150</t>
  </si>
  <si>
    <t>215 2 02 20077 05 0000 150</t>
  </si>
  <si>
    <t>000 2 02 20077 05 0000 150</t>
  </si>
  <si>
    <t>000 2 02 20041 05 0000 150</t>
  </si>
  <si>
    <t>215 2 02 20041 05 0000 150</t>
  </si>
  <si>
    <t>218 2 02 20041 05 0000 150</t>
  </si>
  <si>
    <t>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</t>
  </si>
  <si>
    <t>Субсидии бюджетам бюджетной системы Российской Федерации (межбюджетные субсидии)</t>
  </si>
  <si>
    <t>Дотации бюджетам бюджетной системы Российской Федерации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</si>
  <si>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</si>
  <si>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213 2 02 15001 05 0000 150</t>
  </si>
  <si>
    <t>213 2 02 15002 05 0000 150</t>
  </si>
  <si>
    <t>Дотации бюджетам муниципальных районов на поддержку мер по обеспечению сбалансированности бюджетов</t>
  </si>
  <si>
    <t>000 2 02 00000 00 0000 150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</si>
  <si>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</si>
  <si>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</si>
  <si>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</si>
  <si>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</si>
  <si>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</si>
  <si>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</si>
  <si>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000 1 17 01050 05 0000 180</t>
  </si>
  <si>
    <t>000 1 17 05050 05 0000 180</t>
  </si>
  <si>
    <t>041 1 16 11050 01 0000 140</t>
  </si>
  <si>
    <t>048 1 16 11050 01 0000 140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</si>
  <si>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</si>
  <si>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211 1 16 07010 05 0000 140</t>
  </si>
  <si>
    <t>215 1 16 07010 05 0000 140</t>
  </si>
  <si>
    <t xml:space="preserve">Комитет Ивановской области по делам гражданской обороны и защиты населения </t>
  </si>
  <si>
    <t>220 2 02 49999 05 0000 150</t>
  </si>
</sst>
</file>

<file path=xl/styles.xml><?xml version="1.0" encoding="utf-8"?>
<styleSheet xmlns="http://schemas.openxmlformats.org/spreadsheetml/2006/main">
  <numFmts count="3">
    <numFmt numFmtId="164" formatCode="_-* #,##0.00_р_._-;\-* #,##0.00_р_._-;_-* \-??_р_._-;_-@_-"/>
    <numFmt numFmtId="165" formatCode="0.0"/>
    <numFmt numFmtId="166" formatCode="#,##0.000"/>
  </numFmts>
  <fonts count="17">
    <font>
      <sz val="11"/>
      <color rgb="FF000000"/>
      <name val="Calibri"/>
      <family val="2"/>
      <charset val="204"/>
    </font>
    <font>
      <sz val="10"/>
      <color rgb="FF000000"/>
      <name val="Arial Cyr"/>
      <charset val="1"/>
    </font>
    <font>
      <sz val="11"/>
      <color rgb="FF000000"/>
      <name val="Calibri"/>
      <family val="2"/>
      <charset val="1"/>
    </font>
    <font>
      <sz val="11"/>
      <color rgb="FF000000"/>
      <name val="Calibri"/>
      <family val="2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u/>
      <sz val="11"/>
      <color rgb="FF000000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color rgb="FF000000"/>
      <name val="Arial Cyr"/>
    </font>
    <font>
      <b/>
      <sz val="10"/>
      <color rgb="FF000000"/>
      <name val="Arial Cyr"/>
    </font>
    <font>
      <b/>
      <sz val="11"/>
      <color rgb="FF000000"/>
      <name val="Calibri"/>
      <family val="2"/>
      <charset val="204"/>
    </font>
    <font>
      <sz val="10"/>
      <color rgb="FF00000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rgb="FFCCFFFF"/>
        <bgColor rgb="FFCCFFFF"/>
      </patternFill>
    </fill>
    <fill>
      <patternFill patternType="solid">
        <fgColor rgb="FFCCFFFF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2">
    <xf numFmtId="0" fontId="0" fillId="0" borderId="0"/>
    <xf numFmtId="164" fontId="3" fillId="0" borderId="0" applyBorder="0" applyProtection="0"/>
    <xf numFmtId="4" fontId="1" fillId="2" borderId="1">
      <alignment horizontal="right" vertical="top" shrinkToFit="1"/>
    </xf>
    <xf numFmtId="4" fontId="1" fillId="0" borderId="1">
      <alignment horizontal="right" vertical="top" shrinkToFit="1"/>
    </xf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2">
      <alignment horizontal="left" vertical="top" wrapText="1"/>
    </xf>
    <xf numFmtId="0" fontId="13" fillId="0" borderId="2">
      <alignment horizontal="left" vertical="top" wrapText="1"/>
    </xf>
    <xf numFmtId="166" fontId="14" fillId="3" borderId="2">
      <alignment horizontal="right" vertical="top" shrinkToFit="1"/>
    </xf>
    <xf numFmtId="0" fontId="13" fillId="0" borderId="2">
      <alignment horizontal="left" vertical="top" wrapText="1"/>
    </xf>
  </cellStyleXfs>
  <cellXfs count="70">
    <xf numFmtId="0" fontId="0" fillId="0" borderId="0" xfId="0"/>
    <xf numFmtId="0" fontId="4" fillId="0" borderId="0" xfId="0" applyFont="1"/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12" fillId="0" borderId="1" xfId="0" applyFont="1" applyBorder="1" applyAlignment="1">
      <alignment vertical="top" wrapText="1"/>
    </xf>
    <xf numFmtId="4" fontId="10" fillId="0" borderId="1" xfId="0" applyNumberFormat="1" applyFont="1" applyFill="1" applyBorder="1" applyAlignment="1">
      <alignment horizontal="center" vertical="top" wrapText="1"/>
    </xf>
    <xf numFmtId="4" fontId="4" fillId="0" borderId="1" xfId="0" applyNumberFormat="1" applyFont="1" applyFill="1" applyBorder="1" applyAlignment="1">
      <alignment horizontal="center" vertical="top" wrapText="1"/>
    </xf>
    <xf numFmtId="4" fontId="8" fillId="0" borderId="1" xfId="0" applyNumberFormat="1" applyFont="1" applyFill="1" applyBorder="1" applyAlignment="1">
      <alignment horizontal="center" vertical="top"/>
    </xf>
    <xf numFmtId="4" fontId="10" fillId="0" borderId="1" xfId="0" applyNumberFormat="1" applyFont="1" applyFill="1" applyBorder="1" applyAlignment="1">
      <alignment horizontal="center" vertical="top"/>
    </xf>
    <xf numFmtId="4" fontId="5" fillId="0" borderId="1" xfId="0" applyNumberFormat="1" applyFont="1" applyFill="1" applyBorder="1" applyAlignment="1">
      <alignment horizontal="center" vertical="top"/>
    </xf>
    <xf numFmtId="4" fontId="4" fillId="0" borderId="1" xfId="0" applyNumberFormat="1" applyFont="1" applyFill="1" applyBorder="1" applyAlignment="1">
      <alignment horizontal="center" vertical="top"/>
    </xf>
    <xf numFmtId="4" fontId="8" fillId="0" borderId="1" xfId="0" applyNumberFormat="1" applyFont="1" applyFill="1" applyBorder="1" applyAlignment="1">
      <alignment horizontal="center" vertical="top" wrapText="1"/>
    </xf>
    <xf numFmtId="4" fontId="4" fillId="0" borderId="0" xfId="0" applyNumberFormat="1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5" fillId="0" borderId="1" xfId="0" applyFont="1" applyBorder="1" applyAlignment="1">
      <alignment vertical="top" wrapText="1"/>
    </xf>
    <xf numFmtId="0" fontId="15" fillId="0" borderId="0" xfId="0" applyFont="1"/>
    <xf numFmtId="4" fontId="9" fillId="0" borderId="1" xfId="0" applyNumberFormat="1" applyFont="1" applyFill="1" applyBorder="1" applyAlignment="1">
      <alignment horizontal="center" vertical="top" wrapText="1"/>
    </xf>
    <xf numFmtId="4" fontId="12" fillId="0" borderId="1" xfId="0" applyNumberFormat="1" applyFont="1" applyFill="1" applyBorder="1" applyAlignment="1">
      <alignment horizontal="center" vertical="top"/>
    </xf>
    <xf numFmtId="0" fontId="4" fillId="0" borderId="1" xfId="0" applyFont="1" applyFill="1" applyBorder="1" applyAlignment="1">
      <alignment vertical="top" wrapText="1"/>
    </xf>
    <xf numFmtId="0" fontId="9" fillId="0" borderId="1" xfId="0" applyFont="1" applyFill="1" applyBorder="1" applyAlignment="1">
      <alignment vertical="top" wrapText="1"/>
    </xf>
    <xf numFmtId="2" fontId="4" fillId="0" borderId="1" xfId="0" applyNumberFormat="1" applyFont="1" applyFill="1" applyBorder="1" applyAlignment="1">
      <alignment horizontal="center" vertical="top" wrapText="1"/>
    </xf>
    <xf numFmtId="0" fontId="0" fillId="0" borderId="0" xfId="0" applyFill="1"/>
    <xf numFmtId="166" fontId="16" fillId="0" borderId="2" xfId="10" applyNumberFormat="1" applyFont="1" applyFill="1" applyProtection="1">
      <alignment horizontal="right" vertical="top" shrinkToFit="1"/>
    </xf>
    <xf numFmtId="4" fontId="5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top" wrapText="1"/>
    </xf>
    <xf numFmtId="3" fontId="4" fillId="0" borderId="1" xfId="0" applyNumberFormat="1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0" xfId="0" applyFont="1" applyFill="1"/>
    <xf numFmtId="0" fontId="5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1" xfId="4" applyFont="1" applyFill="1" applyBorder="1" applyAlignment="1" applyProtection="1">
      <alignment horizontal="center" vertical="top" wrapText="1"/>
    </xf>
    <xf numFmtId="0" fontId="4" fillId="0" borderId="1" xfId="5" applyFont="1" applyFill="1" applyBorder="1" applyAlignment="1" applyProtection="1">
      <alignment horizontal="center" vertical="top" wrapText="1"/>
    </xf>
    <xf numFmtId="0" fontId="4" fillId="0" borderId="1" xfId="6" applyFont="1" applyFill="1" applyBorder="1" applyAlignment="1" applyProtection="1">
      <alignment horizontal="center" vertical="top" wrapText="1"/>
    </xf>
    <xf numFmtId="49" fontId="4" fillId="0" borderId="1" xfId="7" applyNumberFormat="1" applyFont="1" applyFill="1" applyBorder="1" applyAlignment="1" applyProtection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0" fontId="4" fillId="0" borderId="1" xfId="0" applyNumberFormat="1" applyFont="1" applyFill="1" applyBorder="1" applyAlignment="1">
      <alignment vertical="top" wrapText="1"/>
    </xf>
    <xf numFmtId="1" fontId="9" fillId="0" borderId="1" xfId="0" applyNumberFormat="1" applyFont="1" applyFill="1" applyBorder="1" applyAlignment="1">
      <alignment vertical="top" wrapText="1"/>
    </xf>
    <xf numFmtId="2" fontId="4" fillId="0" borderId="1" xfId="1" applyNumberFormat="1" applyFont="1" applyFill="1" applyBorder="1" applyAlignment="1" applyProtection="1">
      <alignment horizontal="center" vertical="top" wrapText="1"/>
    </xf>
    <xf numFmtId="4" fontId="4" fillId="0" borderId="1" xfId="1" applyNumberFormat="1" applyFont="1" applyFill="1" applyBorder="1" applyAlignment="1" applyProtection="1">
      <alignment horizontal="center" vertical="top" wrapText="1"/>
    </xf>
    <xf numFmtId="165" fontId="4" fillId="0" borderId="1" xfId="0" applyNumberFormat="1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vertical="top" wrapText="1"/>
    </xf>
    <xf numFmtId="2" fontId="5" fillId="0" borderId="1" xfId="0" applyNumberFormat="1" applyFont="1" applyFill="1" applyBorder="1" applyAlignment="1">
      <alignment horizontal="center" vertical="top" wrapText="1"/>
    </xf>
    <xf numFmtId="0" fontId="4" fillId="0" borderId="1" xfId="0" applyNumberFormat="1" applyFont="1" applyFill="1" applyBorder="1" applyAlignment="1">
      <alignment horizontal="left" vertical="top" wrapText="1"/>
    </xf>
    <xf numFmtId="0" fontId="11" fillId="0" borderId="1" xfId="0" applyFont="1" applyFill="1" applyBorder="1" applyAlignment="1">
      <alignment horizontal="center" vertical="top" wrapText="1"/>
    </xf>
    <xf numFmtId="0" fontId="11" fillId="0" borderId="1" xfId="0" applyNumberFormat="1" applyFont="1" applyFill="1" applyBorder="1" applyAlignment="1">
      <alignment horizontal="justify" vertical="top" wrapText="1"/>
    </xf>
    <xf numFmtId="0" fontId="5" fillId="0" borderId="1" xfId="0" applyNumberFormat="1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/>
    </xf>
    <xf numFmtId="0" fontId="11" fillId="0" borderId="1" xfId="0" applyFont="1" applyFill="1" applyBorder="1" applyAlignment="1">
      <alignment horizontal="justify" vertical="top" wrapText="1"/>
    </xf>
    <xf numFmtId="0" fontId="13" fillId="0" borderId="2" xfId="8" applyNumberFormat="1" applyFill="1" applyProtection="1">
      <alignment horizontal="left" vertical="top" wrapText="1"/>
    </xf>
    <xf numFmtId="2" fontId="4" fillId="0" borderId="1" xfId="0" applyNumberFormat="1" applyFont="1" applyFill="1" applyBorder="1" applyAlignment="1">
      <alignment horizontal="center" vertical="top"/>
    </xf>
    <xf numFmtId="0" fontId="12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vertical="top"/>
    </xf>
    <xf numFmtId="0" fontId="13" fillId="0" borderId="2" xfId="11" applyNumberFormat="1" applyFill="1" applyProtection="1">
      <alignment horizontal="left" vertical="top" wrapText="1"/>
    </xf>
    <xf numFmtId="0" fontId="14" fillId="0" borderId="2" xfId="9" applyNumberFormat="1" applyFont="1" applyFill="1" applyProtection="1">
      <alignment horizontal="left" vertical="top" wrapText="1"/>
    </xf>
    <xf numFmtId="0" fontId="5" fillId="0" borderId="0" xfId="0" applyFont="1" applyFill="1" applyAlignment="1">
      <alignment horizontal="center"/>
    </xf>
    <xf numFmtId="0" fontId="15" fillId="0" borderId="0" xfId="0" applyFont="1" applyFill="1"/>
    <xf numFmtId="0" fontId="4" fillId="0" borderId="3" xfId="0" applyFont="1" applyFill="1" applyBorder="1" applyAlignment="1">
      <alignment vertical="top" wrapText="1"/>
    </xf>
    <xf numFmtId="0" fontId="4" fillId="0" borderId="3" xfId="0" applyFont="1" applyFill="1" applyBorder="1" applyAlignment="1">
      <alignment horizontal="center" vertical="top" wrapText="1"/>
    </xf>
    <xf numFmtId="0" fontId="9" fillId="0" borderId="3" xfId="0" applyFont="1" applyFill="1" applyBorder="1" applyAlignment="1">
      <alignment vertical="top" wrapText="1"/>
    </xf>
    <xf numFmtId="4" fontId="14" fillId="0" borderId="4" xfId="3" applyNumberFormat="1" applyFont="1" applyFill="1" applyBorder="1" applyProtection="1">
      <alignment horizontal="right" vertical="top" shrinkToFit="1"/>
    </xf>
    <xf numFmtId="4" fontId="4" fillId="0" borderId="3" xfId="0" applyNumberFormat="1" applyFont="1" applyFill="1" applyBorder="1" applyAlignment="1">
      <alignment horizontal="center" vertical="top"/>
    </xf>
    <xf numFmtId="4" fontId="4" fillId="0" borderId="3" xfId="0" applyNumberFormat="1" applyFont="1" applyFill="1" applyBorder="1" applyAlignment="1">
      <alignment horizontal="center" vertical="top" wrapText="1"/>
    </xf>
    <xf numFmtId="4" fontId="14" fillId="0" borderId="1" xfId="3" applyNumberFormat="1" applyFont="1" applyFill="1" applyBorder="1" applyProtection="1">
      <alignment horizontal="right" vertical="top" shrinkToFit="1"/>
    </xf>
    <xf numFmtId="4" fontId="16" fillId="0" borderId="1" xfId="3" applyNumberFormat="1" applyFont="1" applyFill="1" applyBorder="1" applyProtection="1">
      <alignment horizontal="right" vertical="top" shrinkToFit="1"/>
    </xf>
  </cellXfs>
  <cellStyles count="12">
    <cellStyle name="st32" xfId="10"/>
    <cellStyle name="xl34" xfId="8"/>
    <cellStyle name="xl36" xfId="2"/>
    <cellStyle name="xl37" xfId="9"/>
    <cellStyle name="xl38" xfId="3"/>
    <cellStyle name="xl44" xfId="11"/>
    <cellStyle name="Обычный" xfId="0" builtinId="0"/>
    <cellStyle name="Обычный 2" xfId="4"/>
    <cellStyle name="Обычный 3" xfId="5"/>
    <cellStyle name="Обычный 4" xfId="6"/>
    <cellStyle name="Обычный 6" xfId="7"/>
    <cellStyle name="Финансовый" xfId="1" builtinId="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4F81BD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C242"/>
  <sheetViews>
    <sheetView tabSelected="1" topLeftCell="A13" zoomScaleNormal="100" workbookViewId="0">
      <selection activeCell="B14" sqref="B14"/>
    </sheetView>
  </sheetViews>
  <sheetFormatPr defaultColWidth="8.7109375" defaultRowHeight="15"/>
  <cols>
    <col min="1" max="1" width="5" style="1" customWidth="1"/>
    <col min="2" max="2" width="26" style="31" customWidth="1"/>
    <col min="3" max="3" width="22.140625" style="31" customWidth="1"/>
    <col min="4" max="4" width="21.85546875" style="31" customWidth="1"/>
    <col min="5" max="5" width="9.28515625" style="31" customWidth="1"/>
    <col min="6" max="6" width="16.7109375" style="31" customWidth="1"/>
    <col min="7" max="7" width="19.28515625" style="14" customWidth="1"/>
    <col min="8" max="8" width="19.5703125" style="14" customWidth="1"/>
    <col min="9" max="9" width="20.140625" style="14" customWidth="1"/>
    <col min="10" max="10" width="17.42578125" style="14" customWidth="1"/>
    <col min="11" max="11" width="17.85546875" style="14" customWidth="1"/>
    <col min="12" max="12" width="17.5703125" style="14" customWidth="1"/>
    <col min="13" max="13" width="17.140625" style="14" customWidth="1"/>
    <col min="14" max="14" width="16.140625" style="22" customWidth="1"/>
    <col min="15" max="29" width="8.7109375" style="22"/>
  </cols>
  <sheetData>
    <row r="1" spans="1:13">
      <c r="C1" s="32" t="s">
        <v>0</v>
      </c>
      <c r="D1" s="32"/>
      <c r="E1" s="32"/>
      <c r="F1" s="32"/>
      <c r="G1" s="32"/>
      <c r="H1" s="32"/>
      <c r="I1" s="32"/>
      <c r="J1" s="32"/>
      <c r="K1" s="32"/>
    </row>
    <row r="2" spans="1:13">
      <c r="C2" s="33" t="s">
        <v>1</v>
      </c>
      <c r="D2" s="33"/>
      <c r="E2" s="33"/>
      <c r="F2" s="33"/>
      <c r="G2" s="33"/>
      <c r="H2" s="33"/>
      <c r="I2" s="33"/>
      <c r="J2" s="33"/>
      <c r="K2" s="33"/>
    </row>
    <row r="3" spans="1:13">
      <c r="C3" s="34" t="s">
        <v>2</v>
      </c>
      <c r="D3" s="34"/>
      <c r="E3" s="34"/>
      <c r="F3" s="34"/>
      <c r="G3" s="34"/>
      <c r="H3" s="34"/>
      <c r="I3" s="34"/>
      <c r="J3" s="34"/>
      <c r="K3" s="34"/>
    </row>
    <row r="4" spans="1:13">
      <c r="C4" s="35" t="s">
        <v>232</v>
      </c>
      <c r="D4" s="35"/>
      <c r="E4" s="35"/>
      <c r="F4" s="35"/>
      <c r="G4" s="35"/>
      <c r="H4" s="35"/>
      <c r="I4" s="35"/>
      <c r="J4" s="35"/>
      <c r="K4" s="35"/>
      <c r="L4" s="35"/>
    </row>
    <row r="6" spans="1:13">
      <c r="A6" s="29" t="s">
        <v>3</v>
      </c>
      <c r="B6" s="36" t="s">
        <v>4</v>
      </c>
      <c r="C6" s="37" t="s">
        <v>5</v>
      </c>
      <c r="D6" s="38" t="s">
        <v>6</v>
      </c>
      <c r="E6" s="39" t="s">
        <v>7</v>
      </c>
      <c r="F6" s="30" t="s">
        <v>8</v>
      </c>
      <c r="G6" s="30" t="s">
        <v>230</v>
      </c>
      <c r="H6" s="30" t="s">
        <v>9</v>
      </c>
      <c r="I6" s="30" t="s">
        <v>231</v>
      </c>
      <c r="J6" s="30" t="s">
        <v>10</v>
      </c>
      <c r="K6" s="30" t="s">
        <v>11</v>
      </c>
      <c r="L6" s="30"/>
      <c r="M6" s="30"/>
    </row>
    <row r="7" spans="1:13">
      <c r="A7" s="29"/>
      <c r="B7" s="36"/>
      <c r="C7" s="37"/>
      <c r="D7" s="38"/>
      <c r="E7" s="39"/>
      <c r="F7" s="30"/>
      <c r="G7" s="30"/>
      <c r="H7" s="30"/>
      <c r="I7" s="30"/>
      <c r="J7" s="30"/>
      <c r="K7" s="30"/>
      <c r="L7" s="30"/>
      <c r="M7" s="30"/>
    </row>
    <row r="8" spans="1:13" ht="93" customHeight="1">
      <c r="A8" s="29"/>
      <c r="B8" s="36"/>
      <c r="C8" s="37"/>
      <c r="D8" s="38"/>
      <c r="E8" s="39"/>
      <c r="F8" s="30"/>
      <c r="G8" s="30"/>
      <c r="H8" s="30"/>
      <c r="I8" s="30"/>
      <c r="J8" s="30"/>
      <c r="K8" s="27" t="s">
        <v>227</v>
      </c>
      <c r="L8" s="27" t="s">
        <v>228</v>
      </c>
      <c r="M8" s="27" t="s">
        <v>229</v>
      </c>
    </row>
    <row r="9" spans="1:13">
      <c r="A9" s="2">
        <v>1</v>
      </c>
      <c r="B9" s="27">
        <v>2</v>
      </c>
      <c r="C9" s="27">
        <v>3</v>
      </c>
      <c r="D9" s="27">
        <v>4</v>
      </c>
      <c r="E9" s="27">
        <v>5</v>
      </c>
      <c r="F9" s="27">
        <v>6</v>
      </c>
      <c r="G9" s="27">
        <v>7</v>
      </c>
      <c r="H9" s="27">
        <v>8</v>
      </c>
      <c r="I9" s="27">
        <v>9</v>
      </c>
      <c r="J9" s="27">
        <v>10</v>
      </c>
      <c r="K9" s="27">
        <v>11</v>
      </c>
      <c r="L9" s="27">
        <v>12</v>
      </c>
      <c r="M9" s="27">
        <v>13</v>
      </c>
    </row>
    <row r="10" spans="1:13" ht="59.25" customHeight="1">
      <c r="A10" s="3"/>
      <c r="B10" s="19"/>
      <c r="C10" s="40" t="s">
        <v>12</v>
      </c>
      <c r="D10" s="25" t="s">
        <v>13</v>
      </c>
      <c r="E10" s="27" t="s">
        <v>14</v>
      </c>
      <c r="F10" s="19"/>
      <c r="G10" s="10">
        <f t="shared" ref="G10:M10" si="0">G11+G42</f>
        <v>183700249.89999998</v>
      </c>
      <c r="H10" s="10">
        <f t="shared" si="0"/>
        <v>193950601.38000003</v>
      </c>
      <c r="I10" s="10">
        <f t="shared" si="0"/>
        <v>125993109.10999998</v>
      </c>
      <c r="J10" s="10">
        <f t="shared" si="0"/>
        <v>176544698.93000001</v>
      </c>
      <c r="K10" s="10">
        <f t="shared" si="0"/>
        <v>206967561.63</v>
      </c>
      <c r="L10" s="10">
        <f t="shared" si="0"/>
        <v>215817582.97000003</v>
      </c>
      <c r="M10" s="10">
        <f t="shared" si="0"/>
        <v>224449243.86000001</v>
      </c>
    </row>
    <row r="11" spans="1:13">
      <c r="A11" s="3"/>
      <c r="B11" s="19"/>
      <c r="C11" s="19"/>
      <c r="D11" s="25" t="s">
        <v>15</v>
      </c>
      <c r="E11" s="27" t="s">
        <v>14</v>
      </c>
      <c r="F11" s="19"/>
      <c r="G11" s="10">
        <f t="shared" ref="G11:M11" si="1">G12+G21+G27+G37+G38</f>
        <v>121910450.95999999</v>
      </c>
      <c r="H11" s="8">
        <f t="shared" si="1"/>
        <v>137021881.91000003</v>
      </c>
      <c r="I11" s="10">
        <f t="shared" si="1"/>
        <v>90087523.479999989</v>
      </c>
      <c r="J11" s="10">
        <f t="shared" si="1"/>
        <v>122519949.98000002</v>
      </c>
      <c r="K11" s="10">
        <f t="shared" si="1"/>
        <v>156071311.72999999</v>
      </c>
      <c r="L11" s="10">
        <f t="shared" si="1"/>
        <v>164737553.07000002</v>
      </c>
      <c r="M11" s="10">
        <f t="shared" si="1"/>
        <v>173182313.96000001</v>
      </c>
    </row>
    <row r="12" spans="1:13" ht="51" customHeight="1">
      <c r="A12" s="3"/>
      <c r="B12" s="25"/>
      <c r="C12" s="25" t="s">
        <v>16</v>
      </c>
      <c r="D12" s="25" t="s">
        <v>271</v>
      </c>
      <c r="E12" s="27" t="s">
        <v>14</v>
      </c>
      <c r="F12" s="19"/>
      <c r="G12" s="10">
        <f t="shared" ref="G12" si="2">SUM(G14:G18)</f>
        <v>96411350</v>
      </c>
      <c r="H12" s="8">
        <f>SUM(H14:H20)</f>
        <v>111504704.35000001</v>
      </c>
      <c r="I12" s="8">
        <f t="shared" ref="I12:M12" si="3">SUM(I14:I20)</f>
        <v>71686227.129999995</v>
      </c>
      <c r="J12" s="8">
        <f t="shared" si="3"/>
        <v>96873098.960000023</v>
      </c>
      <c r="K12" s="8">
        <f t="shared" si="3"/>
        <v>126969879</v>
      </c>
      <c r="L12" s="8">
        <f t="shared" si="3"/>
        <v>133670034</v>
      </c>
      <c r="M12" s="8">
        <f t="shared" si="3"/>
        <v>140686594</v>
      </c>
    </row>
    <row r="13" spans="1:13" ht="33" customHeight="1">
      <c r="A13" s="3"/>
      <c r="B13" s="25"/>
      <c r="C13" s="25" t="s">
        <v>272</v>
      </c>
      <c r="D13" s="25" t="s">
        <v>18</v>
      </c>
      <c r="E13" s="27"/>
      <c r="F13" s="19"/>
      <c r="G13" s="10"/>
      <c r="H13" s="8"/>
      <c r="I13" s="8"/>
      <c r="J13" s="8"/>
      <c r="K13" s="8"/>
      <c r="L13" s="8"/>
      <c r="M13" s="8"/>
    </row>
    <row r="14" spans="1:13" ht="234.75" customHeight="1">
      <c r="A14" s="3"/>
      <c r="B14" s="41" t="s">
        <v>294</v>
      </c>
      <c r="C14" s="42" t="s">
        <v>17</v>
      </c>
      <c r="D14" s="19"/>
      <c r="E14" s="27" t="s">
        <v>14</v>
      </c>
      <c r="F14" s="20" t="s">
        <v>19</v>
      </c>
      <c r="G14" s="11">
        <v>91810000</v>
      </c>
      <c r="H14" s="6">
        <v>99197000</v>
      </c>
      <c r="I14" s="11">
        <v>63149534.149999999</v>
      </c>
      <c r="J14" s="11">
        <v>90672526.900000006</v>
      </c>
      <c r="K14" s="7">
        <v>114229639</v>
      </c>
      <c r="L14" s="7">
        <v>120226634</v>
      </c>
      <c r="M14" s="43">
        <v>126424884</v>
      </c>
    </row>
    <row r="15" spans="1:13" ht="280.5" customHeight="1">
      <c r="A15" s="3"/>
      <c r="B15" s="41" t="s">
        <v>273</v>
      </c>
      <c r="C15" s="20" t="s">
        <v>20</v>
      </c>
      <c r="D15" s="19"/>
      <c r="E15" s="27" t="s">
        <v>14</v>
      </c>
      <c r="F15" s="20" t="s">
        <v>19</v>
      </c>
      <c r="G15" s="11">
        <v>100750</v>
      </c>
      <c r="H15" s="6">
        <v>573229.59</v>
      </c>
      <c r="I15" s="11">
        <v>569055.98</v>
      </c>
      <c r="J15" s="11">
        <v>101915.37</v>
      </c>
      <c r="K15" s="7">
        <v>601750</v>
      </c>
      <c r="L15" s="44">
        <v>638750</v>
      </c>
      <c r="M15" s="43">
        <v>682150</v>
      </c>
    </row>
    <row r="16" spans="1:13" ht="105">
      <c r="A16" s="3"/>
      <c r="B16" s="19" t="s">
        <v>202</v>
      </c>
      <c r="C16" s="20" t="s">
        <v>21</v>
      </c>
      <c r="D16" s="19" t="s">
        <v>18</v>
      </c>
      <c r="E16" s="27" t="s">
        <v>14</v>
      </c>
      <c r="F16" s="20" t="s">
        <v>19</v>
      </c>
      <c r="G16" s="11">
        <v>717100</v>
      </c>
      <c r="H16" s="6">
        <v>717100</v>
      </c>
      <c r="I16" s="11">
        <v>555431.05000000005</v>
      </c>
      <c r="J16" s="11">
        <v>933022.29</v>
      </c>
      <c r="K16" s="7">
        <v>591350</v>
      </c>
      <c r="L16" s="7">
        <v>627700</v>
      </c>
      <c r="M16" s="43">
        <v>669750</v>
      </c>
    </row>
    <row r="17" spans="1:14" ht="211.5" customHeight="1">
      <c r="A17" s="3"/>
      <c r="B17" s="41" t="s">
        <v>203</v>
      </c>
      <c r="C17" s="20" t="s">
        <v>22</v>
      </c>
      <c r="D17" s="19"/>
      <c r="E17" s="27" t="s">
        <v>14</v>
      </c>
      <c r="F17" s="20" t="s">
        <v>19</v>
      </c>
      <c r="G17" s="11">
        <v>3207500</v>
      </c>
      <c r="H17" s="9">
        <v>7941000</v>
      </c>
      <c r="I17" s="11">
        <v>4949583.5</v>
      </c>
      <c r="J17" s="11">
        <v>4545799</v>
      </c>
      <c r="K17" s="7">
        <v>8393500</v>
      </c>
      <c r="L17" s="7">
        <v>8910500</v>
      </c>
      <c r="M17" s="45">
        <v>9507500</v>
      </c>
    </row>
    <row r="18" spans="1:14" ht="224.25" customHeight="1">
      <c r="A18" s="3"/>
      <c r="B18" s="41" t="s">
        <v>274</v>
      </c>
      <c r="C18" s="19" t="s">
        <v>23</v>
      </c>
      <c r="D18" s="19"/>
      <c r="E18" s="27" t="s">
        <v>14</v>
      </c>
      <c r="F18" s="20" t="s">
        <v>19</v>
      </c>
      <c r="G18" s="11">
        <v>576000</v>
      </c>
      <c r="H18" s="6">
        <v>80924.759999999995</v>
      </c>
      <c r="I18" s="11">
        <v>47375.1</v>
      </c>
      <c r="J18" s="11">
        <v>619835.4</v>
      </c>
      <c r="K18" s="7">
        <v>69120</v>
      </c>
      <c r="L18" s="7">
        <v>73200</v>
      </c>
      <c r="M18" s="45">
        <v>78240</v>
      </c>
    </row>
    <row r="19" spans="1:14" ht="224.25" customHeight="1">
      <c r="A19" s="3"/>
      <c r="B19" s="19" t="s">
        <v>263</v>
      </c>
      <c r="C19" s="19" t="s">
        <v>233</v>
      </c>
      <c r="D19" s="19"/>
      <c r="E19" s="27" t="s">
        <v>14</v>
      </c>
      <c r="F19" s="20" t="s">
        <v>19</v>
      </c>
      <c r="G19" s="11">
        <v>0</v>
      </c>
      <c r="H19" s="6">
        <v>834250</v>
      </c>
      <c r="I19" s="11">
        <v>759246.48</v>
      </c>
      <c r="J19" s="11">
        <v>0</v>
      </c>
      <c r="K19" s="7">
        <v>859000</v>
      </c>
      <c r="L19" s="7">
        <v>889250</v>
      </c>
      <c r="M19" s="45">
        <v>925750</v>
      </c>
    </row>
    <row r="20" spans="1:14" ht="224.25" customHeight="1">
      <c r="A20" s="3"/>
      <c r="B20" s="19" t="s">
        <v>264</v>
      </c>
      <c r="C20" s="19" t="s">
        <v>234</v>
      </c>
      <c r="D20" s="19"/>
      <c r="E20" s="27" t="s">
        <v>14</v>
      </c>
      <c r="F20" s="20" t="s">
        <v>19</v>
      </c>
      <c r="G20" s="11">
        <v>0</v>
      </c>
      <c r="H20" s="6">
        <v>2161200</v>
      </c>
      <c r="I20" s="11">
        <v>1656000.87</v>
      </c>
      <c r="J20" s="11"/>
      <c r="K20" s="7">
        <v>2225520</v>
      </c>
      <c r="L20" s="7">
        <v>2304000</v>
      </c>
      <c r="M20" s="45">
        <v>2398320</v>
      </c>
    </row>
    <row r="21" spans="1:14" ht="126" customHeight="1">
      <c r="A21" s="3"/>
      <c r="B21" s="19"/>
      <c r="C21" s="25" t="s">
        <v>24</v>
      </c>
      <c r="D21" s="25" t="s">
        <v>275</v>
      </c>
      <c r="E21" s="27" t="s">
        <v>14</v>
      </c>
      <c r="F21" s="46"/>
      <c r="G21" s="10">
        <f>G22</f>
        <v>9033773.3600000013</v>
      </c>
      <c r="H21" s="10">
        <f t="shared" ref="H21:M21" si="4">H22</f>
        <v>9033773.3600000013</v>
      </c>
      <c r="I21" s="10">
        <f t="shared" si="4"/>
        <v>6000747.6100000003</v>
      </c>
      <c r="J21" s="10">
        <f t="shared" si="4"/>
        <v>8991995.5199999996</v>
      </c>
      <c r="K21" s="10">
        <f t="shared" si="4"/>
        <v>8761172.4399999995</v>
      </c>
      <c r="L21" s="10">
        <f t="shared" si="4"/>
        <v>9152425.2999999989</v>
      </c>
      <c r="M21" s="10">
        <f t="shared" si="4"/>
        <v>9305196.370000001</v>
      </c>
    </row>
    <row r="22" spans="1:14" ht="129.75" customHeight="1">
      <c r="A22" s="3"/>
      <c r="B22" s="19"/>
      <c r="C22" s="25" t="s">
        <v>276</v>
      </c>
      <c r="D22" s="25" t="s">
        <v>180</v>
      </c>
      <c r="E22" s="27"/>
      <c r="F22" s="46"/>
      <c r="G22" s="11">
        <f t="shared" ref="G22:M22" si="5">SUM(G23:G26)</f>
        <v>9033773.3600000013</v>
      </c>
      <c r="H22" s="11">
        <f t="shared" si="5"/>
        <v>9033773.3600000013</v>
      </c>
      <c r="I22" s="11">
        <f t="shared" si="5"/>
        <v>6000747.6100000003</v>
      </c>
      <c r="J22" s="11">
        <f t="shared" si="5"/>
        <v>8991995.5199999996</v>
      </c>
      <c r="K22" s="11">
        <f t="shared" si="5"/>
        <v>8761172.4399999995</v>
      </c>
      <c r="L22" s="11">
        <f t="shared" si="5"/>
        <v>9152425.2999999989</v>
      </c>
      <c r="M22" s="11">
        <f t="shared" si="5"/>
        <v>9305196.370000001</v>
      </c>
    </row>
    <row r="23" spans="1:14" ht="269.25" customHeight="1">
      <c r="A23" s="3"/>
      <c r="B23" s="41" t="s">
        <v>277</v>
      </c>
      <c r="C23" s="20" t="s">
        <v>235</v>
      </c>
      <c r="D23" s="19"/>
      <c r="E23" s="27" t="s">
        <v>14</v>
      </c>
      <c r="F23" s="20" t="s">
        <v>25</v>
      </c>
      <c r="G23" s="11">
        <v>4655696.63</v>
      </c>
      <c r="H23" s="11">
        <v>4655696.63</v>
      </c>
      <c r="I23" s="11">
        <v>3079328.39</v>
      </c>
      <c r="J23" s="11">
        <v>4507750.66</v>
      </c>
      <c r="K23" s="7">
        <v>4569315.6900000004</v>
      </c>
      <c r="L23" s="7">
        <v>4761616.5</v>
      </c>
      <c r="M23" s="21">
        <v>4847058.17</v>
      </c>
      <c r="N23" s="21"/>
    </row>
    <row r="24" spans="1:14" ht="329.25" customHeight="1">
      <c r="A24" s="3"/>
      <c r="B24" s="41" t="s">
        <v>204</v>
      </c>
      <c r="C24" s="20" t="s">
        <v>278</v>
      </c>
      <c r="D24" s="19"/>
      <c r="E24" s="27" t="s">
        <v>14</v>
      </c>
      <c r="F24" s="20" t="s">
        <v>25</v>
      </c>
      <c r="G24" s="11">
        <v>24144.35</v>
      </c>
      <c r="H24" s="11">
        <v>24144.35</v>
      </c>
      <c r="I24" s="11">
        <v>16393.310000000001</v>
      </c>
      <c r="J24" s="11">
        <v>24348.84</v>
      </c>
      <c r="K24" s="7">
        <v>21771.27</v>
      </c>
      <c r="L24" s="7">
        <v>25018.16</v>
      </c>
      <c r="M24" s="21">
        <v>25746.23</v>
      </c>
    </row>
    <row r="25" spans="1:14" ht="261.75" customHeight="1">
      <c r="A25" s="3"/>
      <c r="B25" s="41" t="s">
        <v>205</v>
      </c>
      <c r="C25" s="20" t="s">
        <v>279</v>
      </c>
      <c r="D25" s="19"/>
      <c r="E25" s="27" t="s">
        <v>14</v>
      </c>
      <c r="F25" s="20" t="s">
        <v>25</v>
      </c>
      <c r="G25" s="11">
        <v>5011678</v>
      </c>
      <c r="H25" s="11">
        <v>5011678</v>
      </c>
      <c r="I25" s="11">
        <v>3265835.63</v>
      </c>
      <c r="J25" s="11">
        <v>4977065.82</v>
      </c>
      <c r="K25" s="7">
        <v>4737867.26</v>
      </c>
      <c r="L25" s="7">
        <v>4957692.8099999996</v>
      </c>
      <c r="M25" s="21">
        <v>5048225.6500000004</v>
      </c>
    </row>
    <row r="26" spans="1:14" ht="264" customHeight="1">
      <c r="A26" s="3"/>
      <c r="B26" s="41" t="s">
        <v>206</v>
      </c>
      <c r="C26" s="20" t="s">
        <v>280</v>
      </c>
      <c r="D26" s="19"/>
      <c r="E26" s="27" t="s">
        <v>14</v>
      </c>
      <c r="F26" s="20" t="s">
        <v>25</v>
      </c>
      <c r="G26" s="11">
        <v>-657745.62</v>
      </c>
      <c r="H26" s="11">
        <v>-657745.62</v>
      </c>
      <c r="I26" s="11">
        <v>-360809.72</v>
      </c>
      <c r="J26" s="11">
        <v>-517169.8</v>
      </c>
      <c r="K26" s="7">
        <v>-567781.78</v>
      </c>
      <c r="L26" s="7">
        <v>-591902.17000000004</v>
      </c>
      <c r="M26" s="21">
        <v>-615833.68000000005</v>
      </c>
    </row>
    <row r="27" spans="1:14" ht="42.75">
      <c r="A27" s="3"/>
      <c r="B27" s="19"/>
      <c r="C27" s="46" t="s">
        <v>281</v>
      </c>
      <c r="D27" s="25" t="s">
        <v>26</v>
      </c>
      <c r="E27" s="27" t="s">
        <v>14</v>
      </c>
      <c r="F27" s="46" t="s">
        <v>27</v>
      </c>
      <c r="G27" s="10">
        <f t="shared" ref="G27" si="6">SUM(G28:G36)</f>
        <v>12205327.6</v>
      </c>
      <c r="H27" s="8">
        <f t="shared" ref="H27:M27" si="7">SUM(H28:H36)</f>
        <v>12223404.199999999</v>
      </c>
      <c r="I27" s="10">
        <f t="shared" si="7"/>
        <v>9794854.1499999985</v>
      </c>
      <c r="J27" s="10">
        <f t="shared" si="7"/>
        <v>12752102.719999999</v>
      </c>
      <c r="K27" s="10">
        <f t="shared" si="7"/>
        <v>16250260.289999999</v>
      </c>
      <c r="L27" s="10">
        <f t="shared" si="7"/>
        <v>17825093.77</v>
      </c>
      <c r="M27" s="10">
        <f t="shared" si="7"/>
        <v>19100523.59</v>
      </c>
    </row>
    <row r="28" spans="1:14" ht="90">
      <c r="A28" s="3"/>
      <c r="B28" s="19" t="s">
        <v>207</v>
      </c>
      <c r="C28" s="19" t="s">
        <v>28</v>
      </c>
      <c r="D28" s="19"/>
      <c r="E28" s="27" t="s">
        <v>14</v>
      </c>
      <c r="F28" s="20" t="s">
        <v>29</v>
      </c>
      <c r="G28" s="11">
        <v>5054309.8</v>
      </c>
      <c r="H28" s="11">
        <v>5054309.8</v>
      </c>
      <c r="I28" s="11">
        <v>4087612.86</v>
      </c>
      <c r="J28" s="11">
        <v>4921745.7300000004</v>
      </c>
      <c r="K28" s="7">
        <v>5870718.8300000001</v>
      </c>
      <c r="L28" s="7">
        <v>6458839.8799999999</v>
      </c>
      <c r="M28" s="21">
        <v>6885121.7800000003</v>
      </c>
    </row>
    <row r="29" spans="1:14" ht="123.75" customHeight="1">
      <c r="A29" s="3"/>
      <c r="B29" s="19" t="s">
        <v>208</v>
      </c>
      <c r="C29" s="19" t="s">
        <v>30</v>
      </c>
      <c r="D29" s="19"/>
      <c r="E29" s="27" t="s">
        <v>14</v>
      </c>
      <c r="F29" s="20" t="s">
        <v>19</v>
      </c>
      <c r="G29" s="11">
        <v>0</v>
      </c>
      <c r="H29" s="6">
        <v>0</v>
      </c>
      <c r="I29" s="11">
        <v>-444.44</v>
      </c>
      <c r="J29" s="11">
        <v>-531.33000000000004</v>
      </c>
      <c r="K29" s="7">
        <v>0</v>
      </c>
      <c r="L29" s="7">
        <v>0</v>
      </c>
      <c r="M29" s="21">
        <v>0</v>
      </c>
    </row>
    <row r="30" spans="1:14" ht="152.25" customHeight="1">
      <c r="A30" s="3"/>
      <c r="B30" s="19" t="s">
        <v>209</v>
      </c>
      <c r="C30" s="19" t="s">
        <v>31</v>
      </c>
      <c r="D30" s="19"/>
      <c r="E30" s="27" t="s">
        <v>14</v>
      </c>
      <c r="F30" s="20" t="s">
        <v>29</v>
      </c>
      <c r="G30" s="11">
        <v>3781017.8</v>
      </c>
      <c r="H30" s="6">
        <v>3901785.43</v>
      </c>
      <c r="I30" s="11">
        <v>3901785.43</v>
      </c>
      <c r="J30" s="11">
        <v>4325389.74</v>
      </c>
      <c r="K30" s="7">
        <v>6031541.46</v>
      </c>
      <c r="L30" s="7">
        <v>6694053.8899999997</v>
      </c>
      <c r="M30" s="21">
        <v>7205001.8099999996</v>
      </c>
    </row>
    <row r="31" spans="1:14" ht="138.75" customHeight="1">
      <c r="A31" s="3"/>
      <c r="B31" s="19" t="s">
        <v>210</v>
      </c>
      <c r="C31" s="19" t="s">
        <v>32</v>
      </c>
      <c r="D31" s="19"/>
      <c r="E31" s="27" t="s">
        <v>14</v>
      </c>
      <c r="F31" s="20" t="s">
        <v>29</v>
      </c>
      <c r="G31" s="11">
        <v>0</v>
      </c>
      <c r="H31" s="6">
        <v>1.49</v>
      </c>
      <c r="I31" s="11">
        <v>1.31</v>
      </c>
      <c r="J31" s="11">
        <v>-129.06</v>
      </c>
      <c r="K31" s="7">
        <v>0</v>
      </c>
      <c r="L31" s="7">
        <v>0</v>
      </c>
      <c r="M31" s="21">
        <v>0</v>
      </c>
    </row>
    <row r="32" spans="1:14" ht="90">
      <c r="A32" s="3"/>
      <c r="B32" s="19" t="s">
        <v>211</v>
      </c>
      <c r="C32" s="19" t="s">
        <v>33</v>
      </c>
      <c r="D32" s="19" t="s">
        <v>34</v>
      </c>
      <c r="E32" s="27" t="s">
        <v>14</v>
      </c>
      <c r="F32" s="20" t="s">
        <v>19</v>
      </c>
      <c r="G32" s="11">
        <v>0</v>
      </c>
      <c r="H32" s="11">
        <v>2.87</v>
      </c>
      <c r="I32" s="11">
        <v>2.87</v>
      </c>
      <c r="J32" s="11">
        <v>-174.53</v>
      </c>
      <c r="K32" s="7">
        <v>0</v>
      </c>
      <c r="L32" s="7">
        <v>0</v>
      </c>
      <c r="M32" s="21">
        <v>0</v>
      </c>
    </row>
    <row r="33" spans="1:13" ht="90">
      <c r="A33" s="3"/>
      <c r="B33" s="19" t="s">
        <v>282</v>
      </c>
      <c r="C33" s="19" t="s">
        <v>35</v>
      </c>
      <c r="D33" s="19"/>
      <c r="E33" s="27" t="s">
        <v>14</v>
      </c>
      <c r="F33" s="20" t="s">
        <v>19</v>
      </c>
      <c r="G33" s="11">
        <v>0</v>
      </c>
      <c r="H33" s="11">
        <v>-102695.39</v>
      </c>
      <c r="I33" s="11">
        <v>-104050.39</v>
      </c>
      <c r="J33" s="11">
        <v>-4930.4799999999996</v>
      </c>
      <c r="K33" s="7">
        <v>0</v>
      </c>
      <c r="L33" s="7">
        <v>0</v>
      </c>
      <c r="M33" s="21">
        <v>0</v>
      </c>
    </row>
    <row r="34" spans="1:13" ht="105">
      <c r="A34" s="3"/>
      <c r="B34" s="19" t="s">
        <v>295</v>
      </c>
      <c r="C34" s="19" t="s">
        <v>283</v>
      </c>
      <c r="D34" s="19"/>
      <c r="E34" s="27" t="s">
        <v>14</v>
      </c>
      <c r="F34" s="20" t="s">
        <v>19</v>
      </c>
      <c r="G34" s="11">
        <v>0</v>
      </c>
      <c r="H34" s="6">
        <v>0</v>
      </c>
      <c r="I34" s="6">
        <v>0</v>
      </c>
      <c r="J34" s="6">
        <v>0</v>
      </c>
      <c r="K34" s="7">
        <v>0</v>
      </c>
      <c r="L34" s="7">
        <v>0</v>
      </c>
      <c r="M34" s="21">
        <v>0</v>
      </c>
    </row>
    <row r="35" spans="1:13" ht="90">
      <c r="A35" s="3"/>
      <c r="B35" s="19" t="s">
        <v>284</v>
      </c>
      <c r="C35" s="19" t="s">
        <v>36</v>
      </c>
      <c r="D35" s="19"/>
      <c r="E35" s="27" t="s">
        <v>14</v>
      </c>
      <c r="F35" s="20" t="s">
        <v>19</v>
      </c>
      <c r="G35" s="11">
        <v>870000</v>
      </c>
      <c r="H35" s="11">
        <v>870000</v>
      </c>
      <c r="I35" s="11">
        <v>674242.57</v>
      </c>
      <c r="J35" s="11">
        <v>864216.1</v>
      </c>
      <c r="K35" s="7">
        <v>826000</v>
      </c>
      <c r="L35" s="7">
        <v>851200</v>
      </c>
      <c r="M35" s="45">
        <v>876400</v>
      </c>
    </row>
    <row r="36" spans="1:13" ht="90">
      <c r="A36" s="3"/>
      <c r="B36" s="19" t="s">
        <v>296</v>
      </c>
      <c r="C36" s="19" t="s">
        <v>37</v>
      </c>
      <c r="D36" s="19"/>
      <c r="E36" s="27" t="s">
        <v>14</v>
      </c>
      <c r="F36" s="20" t="s">
        <v>19</v>
      </c>
      <c r="G36" s="11">
        <v>2500000</v>
      </c>
      <c r="H36" s="11">
        <v>2500000</v>
      </c>
      <c r="I36" s="11">
        <v>1235703.94</v>
      </c>
      <c r="J36" s="11">
        <v>2646516.5499999998</v>
      </c>
      <c r="K36" s="7">
        <v>3522000</v>
      </c>
      <c r="L36" s="7">
        <v>3821000</v>
      </c>
      <c r="M36" s="45">
        <v>4134000</v>
      </c>
    </row>
    <row r="37" spans="1:13" ht="125.25" customHeight="1">
      <c r="A37" s="3"/>
      <c r="B37" s="25" t="s">
        <v>285</v>
      </c>
      <c r="C37" s="25" t="s">
        <v>38</v>
      </c>
      <c r="D37" s="25"/>
      <c r="E37" s="27" t="s">
        <v>14</v>
      </c>
      <c r="F37" s="46" t="s">
        <v>19</v>
      </c>
      <c r="G37" s="10">
        <v>0</v>
      </c>
      <c r="H37" s="8">
        <v>0</v>
      </c>
      <c r="I37" s="10">
        <v>0</v>
      </c>
      <c r="J37" s="10">
        <v>0</v>
      </c>
      <c r="K37" s="24">
        <v>0</v>
      </c>
      <c r="L37" s="24">
        <v>0</v>
      </c>
      <c r="M37" s="47">
        <v>0</v>
      </c>
    </row>
    <row r="38" spans="1:13" ht="43.5">
      <c r="A38" s="3"/>
      <c r="B38" s="25" t="s">
        <v>39</v>
      </c>
      <c r="C38" s="25" t="s">
        <v>40</v>
      </c>
      <c r="D38" s="19" t="s">
        <v>199</v>
      </c>
      <c r="E38" s="27" t="s">
        <v>14</v>
      </c>
      <c r="F38" s="46"/>
      <c r="G38" s="10">
        <f t="shared" ref="G38:M38" si="8">SUM(G39:G41)</f>
        <v>4260000</v>
      </c>
      <c r="H38" s="8">
        <f t="shared" si="8"/>
        <v>4260000</v>
      </c>
      <c r="I38" s="10">
        <f t="shared" si="8"/>
        <v>2605694.59</v>
      </c>
      <c r="J38" s="10">
        <f t="shared" si="8"/>
        <v>3902752.78</v>
      </c>
      <c r="K38" s="10">
        <f t="shared" si="8"/>
        <v>4090000</v>
      </c>
      <c r="L38" s="10">
        <f t="shared" si="8"/>
        <v>4090000</v>
      </c>
      <c r="M38" s="10">
        <f t="shared" si="8"/>
        <v>4090000</v>
      </c>
    </row>
    <row r="39" spans="1:13" ht="122.25" customHeight="1">
      <c r="A39" s="3"/>
      <c r="B39" s="19" t="s">
        <v>212</v>
      </c>
      <c r="C39" s="19" t="s">
        <v>41</v>
      </c>
      <c r="D39" s="19"/>
      <c r="E39" s="27" t="s">
        <v>14</v>
      </c>
      <c r="F39" s="20" t="s">
        <v>29</v>
      </c>
      <c r="G39" s="11">
        <v>4200000</v>
      </c>
      <c r="H39" s="11">
        <v>4200000</v>
      </c>
      <c r="I39" s="11">
        <v>2605694.59</v>
      </c>
      <c r="J39" s="11">
        <v>3894752.78</v>
      </c>
      <c r="K39" s="7">
        <v>4090000</v>
      </c>
      <c r="L39" s="7">
        <v>4090000</v>
      </c>
      <c r="M39" s="21">
        <v>4090000</v>
      </c>
    </row>
    <row r="40" spans="1:13" ht="268.5" customHeight="1">
      <c r="A40" s="3"/>
      <c r="B40" s="48" t="s">
        <v>213</v>
      </c>
      <c r="C40" s="19" t="s">
        <v>286</v>
      </c>
      <c r="D40" s="19"/>
      <c r="E40" s="27" t="s">
        <v>14</v>
      </c>
      <c r="F40" s="20" t="s">
        <v>42</v>
      </c>
      <c r="G40" s="11">
        <v>0</v>
      </c>
      <c r="H40" s="6">
        <v>0</v>
      </c>
      <c r="I40" s="11">
        <v>0</v>
      </c>
      <c r="J40" s="11">
        <v>8000</v>
      </c>
      <c r="K40" s="7">
        <v>0</v>
      </c>
      <c r="L40" s="7">
        <v>0</v>
      </c>
      <c r="M40" s="21">
        <v>0</v>
      </c>
    </row>
    <row r="41" spans="1:13" ht="90">
      <c r="A41" s="3"/>
      <c r="B41" s="19" t="s">
        <v>214</v>
      </c>
      <c r="C41" s="19" t="s">
        <v>43</v>
      </c>
      <c r="D41" s="19"/>
      <c r="E41" s="27" t="s">
        <v>14</v>
      </c>
      <c r="F41" s="20" t="s">
        <v>44</v>
      </c>
      <c r="G41" s="11">
        <v>60000</v>
      </c>
      <c r="H41" s="11">
        <v>60000</v>
      </c>
      <c r="I41" s="11">
        <v>0</v>
      </c>
      <c r="J41" s="11">
        <v>0</v>
      </c>
      <c r="K41" s="11">
        <v>0</v>
      </c>
      <c r="L41" s="11">
        <v>0</v>
      </c>
      <c r="M41" s="11">
        <v>0</v>
      </c>
    </row>
    <row r="42" spans="1:13" ht="28.5">
      <c r="A42" s="3"/>
      <c r="B42" s="19"/>
      <c r="C42" s="19"/>
      <c r="D42" s="25" t="s">
        <v>45</v>
      </c>
      <c r="E42" s="27" t="s">
        <v>14</v>
      </c>
      <c r="F42" s="20"/>
      <c r="G42" s="10">
        <f t="shared" ref="G42:M42" si="9">G43+G57+G62+G73+G82+G113</f>
        <v>61789798.939999998</v>
      </c>
      <c r="H42" s="8">
        <f t="shared" si="9"/>
        <v>56928719.469999999</v>
      </c>
      <c r="I42" s="10">
        <f t="shared" si="9"/>
        <v>35905585.629999995</v>
      </c>
      <c r="J42" s="10">
        <f t="shared" si="9"/>
        <v>54024748.949999996</v>
      </c>
      <c r="K42" s="10">
        <f t="shared" si="9"/>
        <v>50896249.899999999</v>
      </c>
      <c r="L42" s="10">
        <f t="shared" si="9"/>
        <v>51080029.899999999</v>
      </c>
      <c r="M42" s="10">
        <f t="shared" si="9"/>
        <v>51266929.899999999</v>
      </c>
    </row>
    <row r="43" spans="1:13" ht="158.25" customHeight="1">
      <c r="A43" s="3"/>
      <c r="B43" s="19" t="s">
        <v>46</v>
      </c>
      <c r="C43" s="25" t="s">
        <v>47</v>
      </c>
      <c r="D43" s="25" t="s">
        <v>287</v>
      </c>
      <c r="E43" s="27" t="s">
        <v>14</v>
      </c>
      <c r="F43" s="20"/>
      <c r="G43" s="10">
        <f>G44+G47+G49+G53</f>
        <v>14261400</v>
      </c>
      <c r="H43" s="10">
        <f t="shared" ref="H43:M43" si="10">H44+H47+H49+H53</f>
        <v>14708741</v>
      </c>
      <c r="I43" s="10">
        <f t="shared" si="10"/>
        <v>11801281.240000002</v>
      </c>
      <c r="J43" s="10">
        <f t="shared" si="10"/>
        <v>19569009.140000001</v>
      </c>
      <c r="K43" s="10">
        <f t="shared" si="10"/>
        <v>10826850</v>
      </c>
      <c r="L43" s="10">
        <f t="shared" si="10"/>
        <v>10926850</v>
      </c>
      <c r="M43" s="10">
        <f t="shared" si="10"/>
        <v>11026850</v>
      </c>
    </row>
    <row r="44" spans="1:13" ht="263.25" customHeight="1">
      <c r="A44" s="3"/>
      <c r="B44" s="19"/>
      <c r="C44" s="49" t="s">
        <v>181</v>
      </c>
      <c r="D44" s="25" t="s">
        <v>288</v>
      </c>
      <c r="E44" s="27"/>
      <c r="F44" s="20"/>
      <c r="G44" s="10">
        <f>G45+G46</f>
        <v>6537500</v>
      </c>
      <c r="H44" s="10">
        <f t="shared" ref="H44:M44" si="11">H45+H46</f>
        <v>6537500</v>
      </c>
      <c r="I44" s="10">
        <f t="shared" si="11"/>
        <v>4819587.3400000008</v>
      </c>
      <c r="J44" s="10">
        <f t="shared" si="11"/>
        <v>6204803.0899999999</v>
      </c>
      <c r="K44" s="10">
        <f t="shared" si="11"/>
        <v>2100450</v>
      </c>
      <c r="L44" s="10">
        <f t="shared" si="11"/>
        <v>2100450</v>
      </c>
      <c r="M44" s="10">
        <f t="shared" si="11"/>
        <v>2100450</v>
      </c>
    </row>
    <row r="45" spans="1:13" ht="239.25" customHeight="1">
      <c r="A45" s="3"/>
      <c r="B45" s="41" t="s">
        <v>289</v>
      </c>
      <c r="C45" s="19" t="s">
        <v>48</v>
      </c>
      <c r="D45" s="19"/>
      <c r="E45" s="27" t="s">
        <v>14</v>
      </c>
      <c r="F45" s="20" t="s">
        <v>49</v>
      </c>
      <c r="G45" s="11">
        <v>487500</v>
      </c>
      <c r="H45" s="6">
        <v>487500</v>
      </c>
      <c r="I45" s="11">
        <v>283814.90000000002</v>
      </c>
      <c r="J45" s="11">
        <v>657460.07999999996</v>
      </c>
      <c r="K45" s="7">
        <v>245450</v>
      </c>
      <c r="L45" s="7">
        <v>245450</v>
      </c>
      <c r="M45" s="21">
        <v>245450</v>
      </c>
    </row>
    <row r="46" spans="1:13" ht="158.25" customHeight="1">
      <c r="A46" s="3"/>
      <c r="B46" s="41" t="s">
        <v>215</v>
      </c>
      <c r="C46" s="19" t="s">
        <v>50</v>
      </c>
      <c r="D46" s="19"/>
      <c r="E46" s="27" t="s">
        <v>14</v>
      </c>
      <c r="F46" s="20" t="s">
        <v>49</v>
      </c>
      <c r="G46" s="11">
        <v>6050000</v>
      </c>
      <c r="H46" s="6">
        <v>6050000</v>
      </c>
      <c r="I46" s="11">
        <v>4535772.4400000004</v>
      </c>
      <c r="J46" s="11">
        <v>5547343.0099999998</v>
      </c>
      <c r="K46" s="7">
        <v>1855000</v>
      </c>
      <c r="L46" s="7">
        <v>1855000</v>
      </c>
      <c r="M46" s="21">
        <v>1855000</v>
      </c>
    </row>
    <row r="47" spans="1:13" ht="216.75" customHeight="1">
      <c r="A47" s="3"/>
      <c r="B47" s="50" t="s">
        <v>290</v>
      </c>
      <c r="C47" s="19" t="s">
        <v>182</v>
      </c>
      <c r="D47" s="19"/>
      <c r="E47" s="27"/>
      <c r="F47" s="20"/>
      <c r="G47" s="10">
        <f>G48</f>
        <v>95000</v>
      </c>
      <c r="H47" s="10">
        <f t="shared" ref="H47:M47" si="12">H48</f>
        <v>542341</v>
      </c>
      <c r="I47" s="10">
        <f t="shared" si="12"/>
        <v>378224.52</v>
      </c>
      <c r="J47" s="10">
        <f t="shared" si="12"/>
        <v>540708.27</v>
      </c>
      <c r="K47" s="10">
        <f t="shared" si="12"/>
        <v>675000</v>
      </c>
      <c r="L47" s="10">
        <f t="shared" si="12"/>
        <v>675000</v>
      </c>
      <c r="M47" s="10">
        <f t="shared" si="12"/>
        <v>675000</v>
      </c>
    </row>
    <row r="48" spans="1:13" ht="190.5" customHeight="1">
      <c r="A48" s="3"/>
      <c r="B48" s="19" t="s">
        <v>201</v>
      </c>
      <c r="C48" s="19" t="s">
        <v>291</v>
      </c>
      <c r="D48" s="19"/>
      <c r="E48" s="27" t="s">
        <v>14</v>
      </c>
      <c r="F48" s="20" t="s">
        <v>49</v>
      </c>
      <c r="G48" s="11">
        <v>95000</v>
      </c>
      <c r="H48" s="6">
        <v>542341</v>
      </c>
      <c r="I48" s="11">
        <v>378224.52</v>
      </c>
      <c r="J48" s="11">
        <v>540708.27</v>
      </c>
      <c r="K48" s="7">
        <v>675000</v>
      </c>
      <c r="L48" s="7">
        <v>675000</v>
      </c>
      <c r="M48" s="21">
        <v>675000</v>
      </c>
    </row>
    <row r="49" spans="1:13" ht="250.5" customHeight="1">
      <c r="A49" s="3"/>
      <c r="B49" s="51" t="s">
        <v>297</v>
      </c>
      <c r="C49" s="25" t="s">
        <v>183</v>
      </c>
      <c r="D49" s="19"/>
      <c r="E49" s="27"/>
      <c r="F49" s="20"/>
      <c r="G49" s="10">
        <f>G50+G51+G52</f>
        <v>6513900</v>
      </c>
      <c r="H49" s="10">
        <f t="shared" ref="H49:M49" si="13">H50+H51+H52</f>
        <v>6513900</v>
      </c>
      <c r="I49" s="10">
        <f t="shared" si="13"/>
        <v>5739938.6100000003</v>
      </c>
      <c r="J49" s="10">
        <f t="shared" si="13"/>
        <v>11440358.810000001</v>
      </c>
      <c r="K49" s="10">
        <f t="shared" si="13"/>
        <v>6836400</v>
      </c>
      <c r="L49" s="10">
        <f t="shared" si="13"/>
        <v>6836400</v>
      </c>
      <c r="M49" s="10">
        <f t="shared" si="13"/>
        <v>6836400</v>
      </c>
    </row>
    <row r="50" spans="1:13" ht="149.25" customHeight="1">
      <c r="A50" s="3"/>
      <c r="B50" s="19" t="s">
        <v>292</v>
      </c>
      <c r="C50" s="19" t="s">
        <v>51</v>
      </c>
      <c r="D50" s="19"/>
      <c r="E50" s="27" t="s">
        <v>14</v>
      </c>
      <c r="F50" s="19" t="s">
        <v>44</v>
      </c>
      <c r="G50" s="11">
        <v>0</v>
      </c>
      <c r="H50" s="9">
        <v>0</v>
      </c>
      <c r="I50" s="11">
        <v>0</v>
      </c>
      <c r="J50" s="9">
        <v>0</v>
      </c>
      <c r="K50" s="11">
        <v>0</v>
      </c>
      <c r="L50" s="11">
        <v>0</v>
      </c>
      <c r="M50" s="11">
        <v>0</v>
      </c>
    </row>
    <row r="51" spans="1:13" ht="152.25" customHeight="1">
      <c r="A51" s="3"/>
      <c r="B51" s="19" t="s">
        <v>292</v>
      </c>
      <c r="C51" s="19" t="s">
        <v>52</v>
      </c>
      <c r="D51" s="19"/>
      <c r="E51" s="27" t="s">
        <v>14</v>
      </c>
      <c r="F51" s="20" t="s">
        <v>49</v>
      </c>
      <c r="G51" s="11">
        <v>6502500</v>
      </c>
      <c r="H51" s="11">
        <v>6502500</v>
      </c>
      <c r="I51" s="11">
        <v>5728538.6100000003</v>
      </c>
      <c r="J51" s="9">
        <v>11428958.810000001</v>
      </c>
      <c r="K51" s="6">
        <v>6825000</v>
      </c>
      <c r="L51" s="6">
        <v>6825000</v>
      </c>
      <c r="M51" s="6">
        <v>6825000</v>
      </c>
    </row>
    <row r="52" spans="1:13" ht="152.25" customHeight="1">
      <c r="A52" s="3"/>
      <c r="B52" s="19" t="s">
        <v>292</v>
      </c>
      <c r="C52" s="19" t="s">
        <v>53</v>
      </c>
      <c r="D52" s="19"/>
      <c r="E52" s="27" t="s">
        <v>14</v>
      </c>
      <c r="F52" s="20" t="s">
        <v>54</v>
      </c>
      <c r="G52" s="11">
        <v>11400</v>
      </c>
      <c r="H52" s="11">
        <v>11400</v>
      </c>
      <c r="I52" s="11">
        <v>11400</v>
      </c>
      <c r="J52" s="11">
        <v>11400</v>
      </c>
      <c r="K52" s="11">
        <v>11400</v>
      </c>
      <c r="L52" s="11">
        <v>11400</v>
      </c>
      <c r="M52" s="11">
        <v>11400</v>
      </c>
    </row>
    <row r="53" spans="1:13" ht="256.5">
      <c r="A53" s="3"/>
      <c r="B53" s="51"/>
      <c r="C53" s="25" t="s">
        <v>185</v>
      </c>
      <c r="D53" s="51" t="s">
        <v>184</v>
      </c>
      <c r="E53" s="27"/>
      <c r="F53" s="20"/>
      <c r="G53" s="11">
        <f>G54</f>
        <v>1115000</v>
      </c>
      <c r="H53" s="11">
        <f t="shared" ref="H53:M53" si="14">H54</f>
        <v>1115000</v>
      </c>
      <c r="I53" s="11">
        <f t="shared" si="14"/>
        <v>863530.77</v>
      </c>
      <c r="J53" s="11">
        <f t="shared" si="14"/>
        <v>1383138.9700000002</v>
      </c>
      <c r="K53" s="11">
        <f t="shared" si="14"/>
        <v>1215000</v>
      </c>
      <c r="L53" s="11">
        <f t="shared" si="14"/>
        <v>1315000</v>
      </c>
      <c r="M53" s="11">
        <f t="shared" si="14"/>
        <v>1415000</v>
      </c>
    </row>
    <row r="54" spans="1:13" ht="321.75" customHeight="1">
      <c r="A54" s="3"/>
      <c r="B54" s="51"/>
      <c r="C54" s="49" t="s">
        <v>186</v>
      </c>
      <c r="D54" s="51" t="s">
        <v>293</v>
      </c>
      <c r="E54" s="27"/>
      <c r="F54" s="20"/>
      <c r="G54" s="11">
        <f>G55+G56</f>
        <v>1115000</v>
      </c>
      <c r="H54" s="11">
        <f t="shared" ref="H54:M54" si="15">H55+H56</f>
        <v>1115000</v>
      </c>
      <c r="I54" s="11">
        <f t="shared" si="15"/>
        <v>863530.77</v>
      </c>
      <c r="J54" s="11">
        <f t="shared" si="15"/>
        <v>1383138.9700000002</v>
      </c>
      <c r="K54" s="11">
        <f t="shared" si="15"/>
        <v>1215000</v>
      </c>
      <c r="L54" s="11">
        <f t="shared" si="15"/>
        <v>1315000</v>
      </c>
      <c r="M54" s="11">
        <f t="shared" si="15"/>
        <v>1415000</v>
      </c>
    </row>
    <row r="55" spans="1:13" ht="210" customHeight="1">
      <c r="A55" s="3"/>
      <c r="B55" s="19" t="s">
        <v>216</v>
      </c>
      <c r="C55" s="19" t="s">
        <v>55</v>
      </c>
      <c r="D55" s="19"/>
      <c r="E55" s="27" t="s">
        <v>14</v>
      </c>
      <c r="F55" s="20" t="s">
        <v>49</v>
      </c>
      <c r="G55" s="11">
        <v>515000</v>
      </c>
      <c r="H55" s="11">
        <v>515000</v>
      </c>
      <c r="I55" s="11">
        <v>484039.85</v>
      </c>
      <c r="J55" s="11">
        <v>841842.16</v>
      </c>
      <c r="K55" s="7">
        <v>515000</v>
      </c>
      <c r="L55" s="7">
        <v>515000</v>
      </c>
      <c r="M55" s="21">
        <v>515000</v>
      </c>
    </row>
    <row r="56" spans="1:13" ht="180">
      <c r="A56" s="3"/>
      <c r="B56" s="19" t="s">
        <v>216</v>
      </c>
      <c r="C56" s="19" t="s">
        <v>56</v>
      </c>
      <c r="D56" s="19"/>
      <c r="E56" s="27" t="s">
        <v>14</v>
      </c>
      <c r="F56" s="20" t="s">
        <v>244</v>
      </c>
      <c r="G56" s="11">
        <v>600000</v>
      </c>
      <c r="H56" s="11">
        <v>600000</v>
      </c>
      <c r="I56" s="11">
        <v>379490.92</v>
      </c>
      <c r="J56" s="11">
        <v>541296.81000000006</v>
      </c>
      <c r="K56" s="7">
        <v>700000</v>
      </c>
      <c r="L56" s="7">
        <v>800000</v>
      </c>
      <c r="M56" s="21">
        <v>900000</v>
      </c>
    </row>
    <row r="57" spans="1:13" ht="57.75" customHeight="1">
      <c r="A57" s="3"/>
      <c r="B57" s="19"/>
      <c r="C57" s="19" t="s">
        <v>299</v>
      </c>
      <c r="D57" s="25" t="s">
        <v>298</v>
      </c>
      <c r="E57" s="27" t="s">
        <v>14</v>
      </c>
      <c r="F57" s="20"/>
      <c r="G57" s="10">
        <f t="shared" ref="G57:M57" si="16">G58+G59+G60+G61</f>
        <v>864500</v>
      </c>
      <c r="H57" s="8">
        <f t="shared" si="16"/>
        <v>1712139.48</v>
      </c>
      <c r="I57" s="10">
        <f t="shared" si="16"/>
        <v>1614025.55</v>
      </c>
      <c r="J57" s="10">
        <f t="shared" si="16"/>
        <v>765055.17999999993</v>
      </c>
      <c r="K57" s="10">
        <f t="shared" si="16"/>
        <v>2238120</v>
      </c>
      <c r="L57" s="10">
        <f t="shared" si="16"/>
        <v>2327650</v>
      </c>
      <c r="M57" s="10">
        <f t="shared" si="16"/>
        <v>2420750</v>
      </c>
    </row>
    <row r="58" spans="1:13" ht="75">
      <c r="A58" s="3"/>
      <c r="B58" s="19" t="s">
        <v>217</v>
      </c>
      <c r="C58" s="19" t="s">
        <v>300</v>
      </c>
      <c r="D58" s="19"/>
      <c r="E58" s="27" t="s">
        <v>14</v>
      </c>
      <c r="F58" s="20" t="s">
        <v>58</v>
      </c>
      <c r="G58" s="11">
        <v>538020</v>
      </c>
      <c r="H58" s="6">
        <v>100107.79</v>
      </c>
      <c r="I58" s="11">
        <v>75080.84</v>
      </c>
      <c r="J58" s="11">
        <v>428622.97</v>
      </c>
      <c r="K58" s="7">
        <v>104110</v>
      </c>
      <c r="L58" s="7">
        <v>108280</v>
      </c>
      <c r="M58" s="45">
        <v>112610</v>
      </c>
    </row>
    <row r="59" spans="1:13" ht="75">
      <c r="A59" s="3"/>
      <c r="B59" s="19" t="s">
        <v>218</v>
      </c>
      <c r="C59" s="19" t="s">
        <v>301</v>
      </c>
      <c r="D59" s="19"/>
      <c r="E59" s="27" t="s">
        <v>14</v>
      </c>
      <c r="F59" s="20" t="s">
        <v>58</v>
      </c>
      <c r="G59" s="11">
        <v>16510</v>
      </c>
      <c r="H59" s="6">
        <v>1302061.69</v>
      </c>
      <c r="I59" s="11">
        <v>1302061.69</v>
      </c>
      <c r="J59" s="11">
        <v>18138.45</v>
      </c>
      <c r="K59" s="7">
        <v>1805530</v>
      </c>
      <c r="L59" s="7">
        <v>1877750</v>
      </c>
      <c r="M59" s="21">
        <v>1952860</v>
      </c>
    </row>
    <row r="60" spans="1:13" ht="75">
      <c r="A60" s="3"/>
      <c r="B60" s="19" t="s">
        <v>59</v>
      </c>
      <c r="C60" s="19" t="s">
        <v>60</v>
      </c>
      <c r="D60" s="19"/>
      <c r="E60" s="27" t="s">
        <v>14</v>
      </c>
      <c r="F60" s="20" t="s">
        <v>58</v>
      </c>
      <c r="G60" s="11">
        <v>18710</v>
      </c>
      <c r="H60" s="6">
        <v>18710</v>
      </c>
      <c r="I60" s="11">
        <v>13208.6</v>
      </c>
      <c r="J60" s="11">
        <v>17261.759999999998</v>
      </c>
      <c r="K60" s="7">
        <v>18320</v>
      </c>
      <c r="L60" s="7">
        <v>19050</v>
      </c>
      <c r="M60" s="21">
        <v>19810</v>
      </c>
    </row>
    <row r="61" spans="1:13" ht="75">
      <c r="A61" s="3"/>
      <c r="B61" s="19" t="s">
        <v>302</v>
      </c>
      <c r="C61" s="19" t="s">
        <v>61</v>
      </c>
      <c r="D61" s="19"/>
      <c r="E61" s="27" t="s">
        <v>14</v>
      </c>
      <c r="F61" s="20" t="s">
        <v>58</v>
      </c>
      <c r="G61" s="11">
        <v>291260</v>
      </c>
      <c r="H61" s="6">
        <v>291260</v>
      </c>
      <c r="I61" s="11">
        <v>223674.42</v>
      </c>
      <c r="J61" s="11">
        <v>301032</v>
      </c>
      <c r="K61" s="7">
        <v>310160</v>
      </c>
      <c r="L61" s="7">
        <v>322570</v>
      </c>
      <c r="M61" s="21">
        <v>335470</v>
      </c>
    </row>
    <row r="62" spans="1:13" ht="111.75" customHeight="1">
      <c r="A62" s="3"/>
      <c r="B62" s="19" t="s">
        <v>62</v>
      </c>
      <c r="C62" s="25" t="s">
        <v>63</v>
      </c>
      <c r="D62" s="25" t="s">
        <v>303</v>
      </c>
      <c r="E62" s="27" t="s">
        <v>14</v>
      </c>
      <c r="F62" s="20"/>
      <c r="G62" s="10">
        <f t="shared" ref="G62:M62" si="17">G63+G67</f>
        <v>35228227.479999997</v>
      </c>
      <c r="H62" s="8">
        <f t="shared" si="17"/>
        <v>35276910.379999995</v>
      </c>
      <c r="I62" s="10">
        <f t="shared" si="17"/>
        <v>19288098.34</v>
      </c>
      <c r="J62" s="10">
        <f t="shared" si="17"/>
        <v>28536067.93</v>
      </c>
      <c r="K62" s="10">
        <f t="shared" si="17"/>
        <v>35672966</v>
      </c>
      <c r="L62" s="10">
        <f t="shared" si="17"/>
        <v>35672966</v>
      </c>
      <c r="M62" s="10">
        <f t="shared" si="17"/>
        <v>35672966</v>
      </c>
    </row>
    <row r="63" spans="1:13" ht="75">
      <c r="A63" s="3"/>
      <c r="B63" s="19" t="s">
        <v>304</v>
      </c>
      <c r="C63" s="25" t="s">
        <v>305</v>
      </c>
      <c r="D63" s="19"/>
      <c r="E63" s="27" t="s">
        <v>14</v>
      </c>
      <c r="F63" s="20"/>
      <c r="G63" s="10">
        <f t="shared" ref="G63:M63" si="18">SUM(G64:G66)</f>
        <v>31735656</v>
      </c>
      <c r="H63" s="8">
        <f t="shared" si="18"/>
        <v>31776840.899999999</v>
      </c>
      <c r="I63" s="10">
        <f t="shared" si="18"/>
        <v>17312426.719999999</v>
      </c>
      <c r="J63" s="10">
        <f t="shared" si="18"/>
        <v>25360301.620000001</v>
      </c>
      <c r="K63" s="10">
        <f t="shared" si="18"/>
        <v>31988093</v>
      </c>
      <c r="L63" s="10">
        <f t="shared" si="18"/>
        <v>31988093</v>
      </c>
      <c r="M63" s="10">
        <f t="shared" si="18"/>
        <v>31988093</v>
      </c>
    </row>
    <row r="64" spans="1:13" ht="90">
      <c r="A64" s="3"/>
      <c r="B64" s="19" t="s">
        <v>304</v>
      </c>
      <c r="C64" s="19" t="s">
        <v>306</v>
      </c>
      <c r="D64" s="19"/>
      <c r="E64" s="27" t="s">
        <v>14</v>
      </c>
      <c r="F64" s="20" t="s">
        <v>44</v>
      </c>
      <c r="G64" s="11">
        <v>850000</v>
      </c>
      <c r="H64" s="11">
        <v>850000</v>
      </c>
      <c r="I64" s="11">
        <v>511081.25</v>
      </c>
      <c r="J64" s="11">
        <v>795787.5</v>
      </c>
      <c r="K64" s="7">
        <v>850000</v>
      </c>
      <c r="L64" s="7">
        <v>850000</v>
      </c>
      <c r="M64" s="21">
        <v>850000</v>
      </c>
    </row>
    <row r="65" spans="1:13" ht="120">
      <c r="A65" s="3"/>
      <c r="B65" s="19" t="s">
        <v>304</v>
      </c>
      <c r="C65" s="19" t="s">
        <v>307</v>
      </c>
      <c r="D65" s="19"/>
      <c r="E65" s="27" t="s">
        <v>14</v>
      </c>
      <c r="F65" s="20" t="s">
        <v>64</v>
      </c>
      <c r="G65" s="11">
        <v>4000</v>
      </c>
      <c r="H65" s="11">
        <v>45184.9</v>
      </c>
      <c r="I65" s="11">
        <v>44030.9</v>
      </c>
      <c r="J65" s="11">
        <v>3760</v>
      </c>
      <c r="K65" s="7">
        <v>4000</v>
      </c>
      <c r="L65" s="7">
        <v>4000</v>
      </c>
      <c r="M65" s="21">
        <v>4000</v>
      </c>
    </row>
    <row r="66" spans="1:13" ht="120">
      <c r="A66" s="3"/>
      <c r="B66" s="19" t="s">
        <v>304</v>
      </c>
      <c r="C66" s="19" t="s">
        <v>308</v>
      </c>
      <c r="D66" s="19"/>
      <c r="E66" s="27" t="s">
        <v>14</v>
      </c>
      <c r="F66" s="20" t="s">
        <v>54</v>
      </c>
      <c r="G66" s="11">
        <v>30881656</v>
      </c>
      <c r="H66" s="11">
        <v>30881656</v>
      </c>
      <c r="I66" s="11">
        <v>16757314.57</v>
      </c>
      <c r="J66" s="11">
        <v>24560754.120000001</v>
      </c>
      <c r="K66" s="7">
        <v>31134093</v>
      </c>
      <c r="L66" s="7">
        <v>31134093</v>
      </c>
      <c r="M66" s="7">
        <v>31134093</v>
      </c>
    </row>
    <row r="67" spans="1:13" ht="68.25" customHeight="1">
      <c r="A67" s="3"/>
      <c r="B67" s="19"/>
      <c r="C67" s="25" t="s">
        <v>65</v>
      </c>
      <c r="D67" s="19" t="s">
        <v>66</v>
      </c>
      <c r="E67" s="27" t="s">
        <v>14</v>
      </c>
      <c r="F67" s="20"/>
      <c r="G67" s="10">
        <f t="shared" ref="G67:M67" si="19">SUM(G68:G72)</f>
        <v>3492571.48</v>
      </c>
      <c r="H67" s="8">
        <f t="shared" si="19"/>
        <v>3500069.48</v>
      </c>
      <c r="I67" s="10">
        <f t="shared" si="19"/>
        <v>1975671.62</v>
      </c>
      <c r="J67" s="10">
        <f t="shared" si="19"/>
        <v>3175766.3099999996</v>
      </c>
      <c r="K67" s="10">
        <f t="shared" si="19"/>
        <v>3684873</v>
      </c>
      <c r="L67" s="10">
        <f t="shared" si="19"/>
        <v>3684873</v>
      </c>
      <c r="M67" s="10">
        <f t="shared" si="19"/>
        <v>3684873</v>
      </c>
    </row>
    <row r="68" spans="1:13" ht="90">
      <c r="A68" s="3"/>
      <c r="B68" s="19" t="s">
        <v>309</v>
      </c>
      <c r="C68" s="19" t="s">
        <v>67</v>
      </c>
      <c r="D68" s="19"/>
      <c r="E68" s="27" t="s">
        <v>14</v>
      </c>
      <c r="F68" s="20" t="s">
        <v>44</v>
      </c>
      <c r="G68" s="11">
        <v>1335473.48</v>
      </c>
      <c r="H68" s="11">
        <v>1335473.48</v>
      </c>
      <c r="I68" s="11">
        <v>1018182.08</v>
      </c>
      <c r="J68" s="11">
        <v>1618516.99</v>
      </c>
      <c r="K68" s="7">
        <v>1445000</v>
      </c>
      <c r="L68" s="7">
        <v>1445000</v>
      </c>
      <c r="M68" s="7">
        <v>1445000</v>
      </c>
    </row>
    <row r="69" spans="1:13" ht="122.25" customHeight="1">
      <c r="B69" s="19" t="s">
        <v>309</v>
      </c>
      <c r="C69" s="19" t="s">
        <v>69</v>
      </c>
      <c r="D69" s="19"/>
      <c r="E69" s="27" t="s">
        <v>14</v>
      </c>
      <c r="F69" s="20" t="s">
        <v>111</v>
      </c>
      <c r="G69" s="11">
        <v>0</v>
      </c>
      <c r="H69" s="6">
        <v>0</v>
      </c>
      <c r="I69" s="11">
        <v>0</v>
      </c>
      <c r="J69" s="11">
        <v>30000</v>
      </c>
      <c r="K69" s="7">
        <v>0</v>
      </c>
      <c r="L69" s="7">
        <v>0</v>
      </c>
      <c r="M69" s="7">
        <v>0</v>
      </c>
    </row>
    <row r="70" spans="1:13" ht="120">
      <c r="A70" s="3"/>
      <c r="B70" s="19" t="s">
        <v>309</v>
      </c>
      <c r="C70" s="19" t="s">
        <v>70</v>
      </c>
      <c r="D70" s="19"/>
      <c r="E70" s="27" t="s">
        <v>14</v>
      </c>
      <c r="F70" s="20" t="s">
        <v>64</v>
      </c>
      <c r="G70" s="11">
        <v>0</v>
      </c>
      <c r="H70" s="6">
        <v>0</v>
      </c>
      <c r="I70" s="11">
        <v>0</v>
      </c>
      <c r="J70" s="11">
        <v>47763.69</v>
      </c>
      <c r="K70" s="7">
        <v>0</v>
      </c>
      <c r="L70" s="7">
        <v>0</v>
      </c>
      <c r="M70" s="7">
        <v>0</v>
      </c>
    </row>
    <row r="71" spans="1:13" ht="150">
      <c r="A71" s="3"/>
      <c r="B71" s="19" t="s">
        <v>309</v>
      </c>
      <c r="C71" s="19" t="s">
        <v>236</v>
      </c>
      <c r="D71" s="19"/>
      <c r="E71" s="27" t="s">
        <v>14</v>
      </c>
      <c r="F71" s="20" t="s">
        <v>244</v>
      </c>
      <c r="G71" s="11"/>
      <c r="H71" s="11">
        <v>7498</v>
      </c>
      <c r="I71" s="11">
        <v>7498</v>
      </c>
      <c r="J71" s="11"/>
      <c r="K71" s="7"/>
      <c r="L71" s="7"/>
      <c r="M71" s="7"/>
    </row>
    <row r="72" spans="1:13" ht="120">
      <c r="A72" s="3"/>
      <c r="B72" s="19" t="s">
        <v>68</v>
      </c>
      <c r="C72" s="19" t="s">
        <v>71</v>
      </c>
      <c r="D72" s="19"/>
      <c r="E72" s="27" t="s">
        <v>14</v>
      </c>
      <c r="F72" s="20" t="s">
        <v>54</v>
      </c>
      <c r="G72" s="11">
        <v>2157098</v>
      </c>
      <c r="H72" s="11">
        <v>2157098</v>
      </c>
      <c r="I72" s="11">
        <v>949991.54</v>
      </c>
      <c r="J72" s="11">
        <v>1479485.63</v>
      </c>
      <c r="K72" s="7">
        <v>2239873</v>
      </c>
      <c r="L72" s="7">
        <v>2239873</v>
      </c>
      <c r="M72" s="7">
        <v>2239873</v>
      </c>
    </row>
    <row r="73" spans="1:13" ht="96" customHeight="1">
      <c r="A73" s="3"/>
      <c r="B73" s="52"/>
      <c r="C73" s="19" t="s">
        <v>72</v>
      </c>
      <c r="D73" s="25" t="s">
        <v>310</v>
      </c>
      <c r="E73" s="27" t="s">
        <v>14</v>
      </c>
      <c r="F73" s="20"/>
      <c r="G73" s="10">
        <f>G74+G76+G77+G78+G79</f>
        <v>11054000</v>
      </c>
      <c r="H73" s="10">
        <f>H74+H75+H76+H77+H78+H79</f>
        <v>4275503.28</v>
      </c>
      <c r="I73" s="10">
        <f>I74+I75+I76+I77+I78+I79</f>
        <v>2411552.34</v>
      </c>
      <c r="J73" s="10">
        <f>J74+J75+J76+J77+J78+J79</f>
        <v>1437455.3299999998</v>
      </c>
      <c r="K73" s="10">
        <f t="shared" ref="K73:M73" si="20">K74+K76+K77+K78+K79</f>
        <v>1866000</v>
      </c>
      <c r="L73" s="10">
        <f t="shared" si="20"/>
        <v>1866000</v>
      </c>
      <c r="M73" s="10">
        <f t="shared" si="20"/>
        <v>1866000</v>
      </c>
    </row>
    <row r="74" spans="1:13" ht="179.25" customHeight="1">
      <c r="A74" s="3"/>
      <c r="B74" s="41" t="s">
        <v>311</v>
      </c>
      <c r="C74" s="19" t="s">
        <v>73</v>
      </c>
      <c r="D74" s="19"/>
      <c r="E74" s="27" t="s">
        <v>14</v>
      </c>
      <c r="F74" s="20" t="s">
        <v>49</v>
      </c>
      <c r="G74" s="11">
        <v>8643000</v>
      </c>
      <c r="H74" s="6">
        <v>2400000</v>
      </c>
      <c r="I74" s="11">
        <v>1002740.83</v>
      </c>
      <c r="J74" s="11">
        <v>292846.67</v>
      </c>
      <c r="K74" s="7">
        <v>700000</v>
      </c>
      <c r="L74" s="7">
        <v>700000</v>
      </c>
      <c r="M74" s="21">
        <v>700000</v>
      </c>
    </row>
    <row r="75" spans="1:13" ht="227.25" customHeight="1">
      <c r="A75" s="3"/>
      <c r="B75" s="41" t="s">
        <v>237</v>
      </c>
      <c r="C75" s="19" t="s">
        <v>238</v>
      </c>
      <c r="D75" s="19"/>
      <c r="E75" s="27" t="s">
        <v>14</v>
      </c>
      <c r="F75" s="20" t="s">
        <v>49</v>
      </c>
      <c r="G75" s="11">
        <v>0</v>
      </c>
      <c r="H75" s="6">
        <v>0</v>
      </c>
      <c r="I75" s="11">
        <v>60115.5</v>
      </c>
      <c r="J75" s="11">
        <v>0</v>
      </c>
      <c r="K75" s="7">
        <v>0</v>
      </c>
      <c r="L75" s="7">
        <v>0</v>
      </c>
      <c r="M75" s="21">
        <v>0</v>
      </c>
    </row>
    <row r="76" spans="1:13" ht="150" customHeight="1">
      <c r="A76" s="3"/>
      <c r="B76" s="19" t="s">
        <v>219</v>
      </c>
      <c r="C76" s="19" t="s">
        <v>312</v>
      </c>
      <c r="D76" s="19"/>
      <c r="E76" s="27" t="s">
        <v>14</v>
      </c>
      <c r="F76" s="20" t="s">
        <v>49</v>
      </c>
      <c r="G76" s="11">
        <v>140000</v>
      </c>
      <c r="H76" s="6">
        <v>400000</v>
      </c>
      <c r="I76" s="11">
        <v>316868.67</v>
      </c>
      <c r="J76" s="11">
        <v>420684.06</v>
      </c>
      <c r="K76" s="7">
        <v>140000</v>
      </c>
      <c r="L76" s="7">
        <v>140000</v>
      </c>
      <c r="M76" s="21">
        <v>140000</v>
      </c>
    </row>
    <row r="77" spans="1:13" ht="116.25" customHeight="1">
      <c r="A77" s="3"/>
      <c r="B77" s="19" t="s">
        <v>220</v>
      </c>
      <c r="C77" s="19" t="s">
        <v>313</v>
      </c>
      <c r="D77" s="19"/>
      <c r="E77" s="27" t="s">
        <v>14</v>
      </c>
      <c r="F77" s="20" t="s">
        <v>49</v>
      </c>
      <c r="G77" s="11">
        <v>450000</v>
      </c>
      <c r="H77" s="6">
        <v>450000</v>
      </c>
      <c r="I77" s="11">
        <v>186872.18</v>
      </c>
      <c r="J77" s="11">
        <v>582062.94999999995</v>
      </c>
      <c r="K77" s="7">
        <v>427500</v>
      </c>
      <c r="L77" s="7">
        <v>427500</v>
      </c>
      <c r="M77" s="21">
        <v>427500</v>
      </c>
    </row>
    <row r="78" spans="1:13" ht="135" customHeight="1">
      <c r="A78" s="3"/>
      <c r="B78" s="19" t="s">
        <v>314</v>
      </c>
      <c r="C78" s="19" t="s">
        <v>315</v>
      </c>
      <c r="D78" s="19"/>
      <c r="E78" s="27" t="s">
        <v>14</v>
      </c>
      <c r="F78" s="20" t="s">
        <v>74</v>
      </c>
      <c r="G78" s="11">
        <v>1618000</v>
      </c>
      <c r="H78" s="9">
        <v>900000</v>
      </c>
      <c r="I78" s="11">
        <v>738227.61</v>
      </c>
      <c r="J78" s="11">
        <v>0</v>
      </c>
      <c r="K78" s="11">
        <v>473500</v>
      </c>
      <c r="L78" s="11">
        <v>473500</v>
      </c>
      <c r="M78" s="11">
        <v>473500</v>
      </c>
    </row>
    <row r="79" spans="1:13" ht="242.25">
      <c r="A79" s="3"/>
      <c r="B79" s="53"/>
      <c r="C79" s="49" t="s">
        <v>188</v>
      </c>
      <c r="D79" s="25" t="s">
        <v>187</v>
      </c>
      <c r="E79" s="27"/>
      <c r="F79" s="20"/>
      <c r="G79" s="10">
        <f>G80+G81</f>
        <v>203000</v>
      </c>
      <c r="H79" s="10">
        <f t="shared" ref="H79:M79" si="21">H80+H81</f>
        <v>125503.28</v>
      </c>
      <c r="I79" s="10">
        <f t="shared" si="21"/>
        <v>106727.54999999999</v>
      </c>
      <c r="J79" s="10">
        <f t="shared" si="21"/>
        <v>141861.65</v>
      </c>
      <c r="K79" s="10">
        <f t="shared" si="21"/>
        <v>125000</v>
      </c>
      <c r="L79" s="10">
        <f t="shared" si="21"/>
        <v>125000</v>
      </c>
      <c r="M79" s="10">
        <f t="shared" si="21"/>
        <v>125000</v>
      </c>
    </row>
    <row r="80" spans="1:13" ht="225">
      <c r="A80" s="3"/>
      <c r="B80" s="41" t="s">
        <v>221</v>
      </c>
      <c r="C80" s="19" t="s">
        <v>316</v>
      </c>
      <c r="D80" s="19"/>
      <c r="E80" s="27" t="s">
        <v>14</v>
      </c>
      <c r="F80" s="20" t="s">
        <v>49</v>
      </c>
      <c r="G80" s="11">
        <v>98000</v>
      </c>
      <c r="H80" s="6">
        <v>50503.28</v>
      </c>
      <c r="I80" s="11">
        <v>45304.63</v>
      </c>
      <c r="J80" s="11">
        <v>64828.53</v>
      </c>
      <c r="K80" s="7">
        <v>50000</v>
      </c>
      <c r="L80" s="7">
        <v>50000</v>
      </c>
      <c r="M80" s="21">
        <v>50000</v>
      </c>
    </row>
    <row r="81" spans="1:13" ht="216.75" customHeight="1">
      <c r="A81" s="3"/>
      <c r="B81" s="41" t="s">
        <v>222</v>
      </c>
      <c r="C81" s="19" t="s">
        <v>317</v>
      </c>
      <c r="D81" s="19"/>
      <c r="E81" s="27" t="s">
        <v>14</v>
      </c>
      <c r="F81" s="20" t="s">
        <v>49</v>
      </c>
      <c r="G81" s="11">
        <v>105000</v>
      </c>
      <c r="H81" s="6">
        <v>75000</v>
      </c>
      <c r="I81" s="11">
        <v>61422.92</v>
      </c>
      <c r="J81" s="11">
        <v>77033.119999999995</v>
      </c>
      <c r="K81" s="7">
        <v>75000</v>
      </c>
      <c r="L81" s="7">
        <v>75000</v>
      </c>
      <c r="M81" s="21">
        <v>75000</v>
      </c>
    </row>
    <row r="82" spans="1:13" ht="57">
      <c r="A82" s="3"/>
      <c r="B82" s="25"/>
      <c r="C82" s="25" t="s">
        <v>75</v>
      </c>
      <c r="D82" s="25" t="s">
        <v>318</v>
      </c>
      <c r="E82" s="27" t="s">
        <v>14</v>
      </c>
      <c r="F82" s="20"/>
      <c r="G82" s="10">
        <f t="shared" ref="G82:M82" si="22">SUM(G83:G109)</f>
        <v>381671.46</v>
      </c>
      <c r="H82" s="8">
        <f t="shared" si="22"/>
        <v>944276.3899999999</v>
      </c>
      <c r="I82" s="10">
        <f t="shared" si="22"/>
        <v>779939.22</v>
      </c>
      <c r="J82" s="10">
        <f t="shared" si="22"/>
        <v>3717273.62</v>
      </c>
      <c r="K82" s="10">
        <f t="shared" si="22"/>
        <v>288563.89999999997</v>
      </c>
      <c r="L82" s="10">
        <f t="shared" si="22"/>
        <v>283563.89999999997</v>
      </c>
      <c r="M82" s="10">
        <f t="shared" si="22"/>
        <v>278563.90000000002</v>
      </c>
    </row>
    <row r="83" spans="1:13" ht="224.25" customHeight="1">
      <c r="A83" s="3"/>
      <c r="B83" s="41" t="s">
        <v>223</v>
      </c>
      <c r="C83" s="19" t="s">
        <v>76</v>
      </c>
      <c r="D83" s="19"/>
      <c r="E83" s="27" t="s">
        <v>14</v>
      </c>
      <c r="F83" s="20" t="s">
        <v>77</v>
      </c>
      <c r="G83" s="11">
        <v>5140.8900000000003</v>
      </c>
      <c r="H83" s="11">
        <v>5140.8900000000003</v>
      </c>
      <c r="I83" s="11">
        <v>4983.83</v>
      </c>
      <c r="J83" s="11">
        <v>7478.52</v>
      </c>
      <c r="K83" s="7">
        <v>7300.37</v>
      </c>
      <c r="L83" s="7">
        <v>7300.37</v>
      </c>
      <c r="M83" s="21">
        <v>7300.37</v>
      </c>
    </row>
    <row r="84" spans="1:13" ht="213" customHeight="1">
      <c r="A84" s="3"/>
      <c r="B84" s="41" t="s">
        <v>223</v>
      </c>
      <c r="C84" s="19" t="s">
        <v>189</v>
      </c>
      <c r="D84" s="19"/>
      <c r="E84" s="27" t="s">
        <v>14</v>
      </c>
      <c r="F84" s="20" t="s">
        <v>372</v>
      </c>
      <c r="G84" s="11">
        <v>3000</v>
      </c>
      <c r="H84" s="6">
        <v>3000</v>
      </c>
      <c r="I84" s="11">
        <v>3000</v>
      </c>
      <c r="J84" s="11">
        <v>7000</v>
      </c>
      <c r="K84" s="7">
        <v>7000</v>
      </c>
      <c r="L84" s="7">
        <v>7000</v>
      </c>
      <c r="M84" s="21">
        <v>7000</v>
      </c>
    </row>
    <row r="85" spans="1:13" ht="291" customHeight="1">
      <c r="A85" s="3"/>
      <c r="B85" s="41" t="s">
        <v>319</v>
      </c>
      <c r="C85" s="26" t="s">
        <v>80</v>
      </c>
      <c r="D85" s="19"/>
      <c r="E85" s="27" t="s">
        <v>14</v>
      </c>
      <c r="F85" s="20" t="s">
        <v>77</v>
      </c>
      <c r="G85" s="11">
        <v>3375</v>
      </c>
      <c r="H85" s="6">
        <v>2375</v>
      </c>
      <c r="I85" s="11">
        <v>1250</v>
      </c>
      <c r="J85" s="11">
        <v>14950</v>
      </c>
      <c r="K85" s="7">
        <v>9475</v>
      </c>
      <c r="L85" s="7">
        <v>9475</v>
      </c>
      <c r="M85" s="21">
        <v>9475</v>
      </c>
    </row>
    <row r="86" spans="1:13" ht="294.75" customHeight="1">
      <c r="A86" s="3"/>
      <c r="B86" s="41" t="s">
        <v>319</v>
      </c>
      <c r="C86" s="26" t="s">
        <v>81</v>
      </c>
      <c r="D86" s="19"/>
      <c r="E86" s="27" t="s">
        <v>14</v>
      </c>
      <c r="F86" s="20" t="s">
        <v>372</v>
      </c>
      <c r="G86" s="11">
        <v>10000</v>
      </c>
      <c r="H86" s="6">
        <v>1500</v>
      </c>
      <c r="I86" s="11">
        <v>2500</v>
      </c>
      <c r="J86" s="11">
        <v>20000</v>
      </c>
      <c r="K86" s="7">
        <v>10000</v>
      </c>
      <c r="L86" s="7">
        <v>10000</v>
      </c>
      <c r="M86" s="21">
        <v>10000</v>
      </c>
    </row>
    <row r="87" spans="1:13" ht="196.5" customHeight="1">
      <c r="A87" s="3"/>
      <c r="B87" s="41" t="s">
        <v>190</v>
      </c>
      <c r="C87" s="26" t="s">
        <v>82</v>
      </c>
      <c r="D87" s="19"/>
      <c r="E87" s="27" t="s">
        <v>14</v>
      </c>
      <c r="F87" s="20" t="s">
        <v>77</v>
      </c>
      <c r="G87" s="11">
        <v>250</v>
      </c>
      <c r="H87" s="6">
        <v>250</v>
      </c>
      <c r="I87" s="11">
        <v>0</v>
      </c>
      <c r="J87" s="11">
        <v>0</v>
      </c>
      <c r="K87" s="7">
        <v>250</v>
      </c>
      <c r="L87" s="7">
        <v>250</v>
      </c>
      <c r="M87" s="21">
        <v>250</v>
      </c>
    </row>
    <row r="88" spans="1:13" ht="199.5" customHeight="1">
      <c r="A88" s="3"/>
      <c r="B88" s="41" t="s">
        <v>190</v>
      </c>
      <c r="C88" s="19" t="s">
        <v>83</v>
      </c>
      <c r="D88" s="19"/>
      <c r="E88" s="27" t="s">
        <v>14</v>
      </c>
      <c r="F88" s="20" t="s">
        <v>372</v>
      </c>
      <c r="G88" s="11">
        <v>3380</v>
      </c>
      <c r="H88" s="6">
        <v>7400</v>
      </c>
      <c r="I88" s="11">
        <v>7400</v>
      </c>
      <c r="J88" s="11">
        <v>8050.72</v>
      </c>
      <c r="K88" s="7">
        <v>8950</v>
      </c>
      <c r="L88" s="7">
        <v>8950</v>
      </c>
      <c r="M88" s="7">
        <v>8950</v>
      </c>
    </row>
    <row r="89" spans="1:13" ht="199.5" customHeight="1">
      <c r="A89" s="3"/>
      <c r="B89" s="41" t="s">
        <v>240</v>
      </c>
      <c r="C89" s="19" t="s">
        <v>239</v>
      </c>
      <c r="D89" s="19"/>
      <c r="E89" s="27" t="s">
        <v>14</v>
      </c>
      <c r="F89" s="20" t="s">
        <v>372</v>
      </c>
      <c r="G89" s="7">
        <v>0</v>
      </c>
      <c r="H89" s="7">
        <v>0</v>
      </c>
      <c r="I89" s="11">
        <v>-150</v>
      </c>
      <c r="J89" s="11">
        <v>150</v>
      </c>
      <c r="K89" s="7">
        <v>0</v>
      </c>
      <c r="L89" s="7">
        <v>0</v>
      </c>
      <c r="M89" s="7">
        <v>0</v>
      </c>
    </row>
    <row r="90" spans="1:13" ht="210.75" customHeight="1">
      <c r="A90" s="3"/>
      <c r="B90" s="41" t="s">
        <v>224</v>
      </c>
      <c r="C90" s="19" t="s">
        <v>85</v>
      </c>
      <c r="D90" s="19"/>
      <c r="E90" s="27" t="s">
        <v>14</v>
      </c>
      <c r="F90" s="20" t="s">
        <v>372</v>
      </c>
      <c r="G90" s="11">
        <v>33000</v>
      </c>
      <c r="H90" s="6">
        <v>33000</v>
      </c>
      <c r="I90" s="11">
        <v>0</v>
      </c>
      <c r="J90" s="11">
        <v>250</v>
      </c>
      <c r="K90" s="11">
        <v>12000</v>
      </c>
      <c r="L90" s="11">
        <v>12000</v>
      </c>
      <c r="M90" s="11">
        <v>12000</v>
      </c>
    </row>
    <row r="91" spans="1:13" ht="208.5" customHeight="1">
      <c r="A91" s="3"/>
      <c r="B91" s="41" t="s">
        <v>359</v>
      </c>
      <c r="C91" s="26" t="s">
        <v>86</v>
      </c>
      <c r="D91" s="19"/>
      <c r="E91" s="27" t="s">
        <v>14</v>
      </c>
      <c r="F91" s="19" t="s">
        <v>77</v>
      </c>
      <c r="G91" s="11">
        <v>45575</v>
      </c>
      <c r="H91" s="6">
        <v>45575</v>
      </c>
      <c r="I91" s="11">
        <v>0</v>
      </c>
      <c r="J91" s="11">
        <v>0</v>
      </c>
      <c r="K91" s="7">
        <v>26750</v>
      </c>
      <c r="L91" s="7">
        <v>26750</v>
      </c>
      <c r="M91" s="21">
        <v>26750</v>
      </c>
    </row>
    <row r="92" spans="1:13" ht="199.5" customHeight="1">
      <c r="A92" s="3"/>
      <c r="B92" s="41" t="s">
        <v>360</v>
      </c>
      <c r="C92" s="26" t="s">
        <v>241</v>
      </c>
      <c r="D92" s="19"/>
      <c r="E92" s="27" t="s">
        <v>14</v>
      </c>
      <c r="F92" s="19" t="s">
        <v>77</v>
      </c>
      <c r="G92" s="11">
        <v>0</v>
      </c>
      <c r="H92" s="6">
        <v>1500</v>
      </c>
      <c r="I92" s="11">
        <v>1500</v>
      </c>
      <c r="J92" s="11">
        <v>0</v>
      </c>
      <c r="K92" s="11">
        <v>0</v>
      </c>
      <c r="L92" s="11">
        <v>0</v>
      </c>
      <c r="M92" s="11">
        <v>0</v>
      </c>
    </row>
    <row r="93" spans="1:13" ht="258" customHeight="1">
      <c r="A93" s="3"/>
      <c r="B93" s="41" t="s">
        <v>361</v>
      </c>
      <c r="C93" s="19" t="s">
        <v>87</v>
      </c>
      <c r="D93" s="19"/>
      <c r="E93" s="27" t="s">
        <v>14</v>
      </c>
      <c r="F93" s="20" t="s">
        <v>372</v>
      </c>
      <c r="G93" s="11">
        <v>34800</v>
      </c>
      <c r="H93" s="6">
        <v>34800</v>
      </c>
      <c r="I93" s="11">
        <v>0</v>
      </c>
      <c r="J93" s="11">
        <v>19000</v>
      </c>
      <c r="K93" s="7">
        <v>11700</v>
      </c>
      <c r="L93" s="7">
        <v>11700</v>
      </c>
      <c r="M93" s="21">
        <v>11700</v>
      </c>
    </row>
    <row r="94" spans="1:13" ht="285.75" customHeight="1">
      <c r="A94" s="3"/>
      <c r="B94" s="41" t="s">
        <v>362</v>
      </c>
      <c r="C94" s="19" t="s">
        <v>78</v>
      </c>
      <c r="D94" s="19"/>
      <c r="E94" s="27" t="s">
        <v>14</v>
      </c>
      <c r="F94" s="20" t="s">
        <v>372</v>
      </c>
      <c r="G94" s="11">
        <v>3160</v>
      </c>
      <c r="H94" s="6">
        <v>3160</v>
      </c>
      <c r="I94" s="11">
        <v>755</v>
      </c>
      <c r="J94" s="11">
        <v>5764.43</v>
      </c>
      <c r="K94" s="7">
        <v>1400</v>
      </c>
      <c r="L94" s="7">
        <v>1400</v>
      </c>
      <c r="M94" s="21">
        <v>1400</v>
      </c>
    </row>
    <row r="95" spans="1:13" ht="213" customHeight="1">
      <c r="A95" s="3"/>
      <c r="B95" s="41" t="s">
        <v>225</v>
      </c>
      <c r="C95" s="19" t="s">
        <v>88</v>
      </c>
      <c r="D95" s="19"/>
      <c r="E95" s="27" t="s">
        <v>14</v>
      </c>
      <c r="F95" s="20" t="s">
        <v>372</v>
      </c>
      <c r="G95" s="11">
        <v>6000</v>
      </c>
      <c r="H95" s="6">
        <v>6000</v>
      </c>
      <c r="I95" s="11">
        <v>3152.7</v>
      </c>
      <c r="J95" s="11">
        <v>6977.87</v>
      </c>
      <c r="K95" s="7">
        <v>6750</v>
      </c>
      <c r="L95" s="7">
        <v>6750</v>
      </c>
      <c r="M95" s="7">
        <v>6750</v>
      </c>
    </row>
    <row r="96" spans="1:13" ht="196.5" customHeight="1">
      <c r="A96" s="3"/>
      <c r="B96" s="41" t="s">
        <v>226</v>
      </c>
      <c r="C96" s="19" t="s">
        <v>89</v>
      </c>
      <c r="D96" s="19"/>
      <c r="E96" s="27" t="s">
        <v>14</v>
      </c>
      <c r="F96" s="20" t="s">
        <v>372</v>
      </c>
      <c r="G96" s="11">
        <v>23100</v>
      </c>
      <c r="H96" s="6">
        <v>31900</v>
      </c>
      <c r="I96" s="11">
        <v>31900</v>
      </c>
      <c r="J96" s="11">
        <v>47500</v>
      </c>
      <c r="K96" s="7">
        <v>26700</v>
      </c>
      <c r="L96" s="7">
        <v>26700</v>
      </c>
      <c r="M96" s="7">
        <v>26700</v>
      </c>
    </row>
    <row r="97" spans="1:13" ht="239.25" customHeight="1">
      <c r="A97" s="3"/>
      <c r="B97" s="41" t="s">
        <v>363</v>
      </c>
      <c r="C97" s="19" t="s">
        <v>90</v>
      </c>
      <c r="D97" s="19"/>
      <c r="E97" s="27" t="s">
        <v>14</v>
      </c>
      <c r="F97" s="19" t="s">
        <v>77</v>
      </c>
      <c r="G97" s="11">
        <v>25165.97</v>
      </c>
      <c r="H97" s="6">
        <v>25165.97</v>
      </c>
      <c r="I97" s="11">
        <v>7251.75</v>
      </c>
      <c r="J97" s="11">
        <v>10339.709999999999</v>
      </c>
      <c r="K97" s="7">
        <v>18085.66</v>
      </c>
      <c r="L97" s="7">
        <v>18085.66</v>
      </c>
      <c r="M97" s="7">
        <v>18085.66</v>
      </c>
    </row>
    <row r="98" spans="1:13" ht="239.25" customHeight="1">
      <c r="A98" s="3"/>
      <c r="B98" s="41" t="s">
        <v>363</v>
      </c>
      <c r="C98" s="19" t="s">
        <v>91</v>
      </c>
      <c r="D98" s="19"/>
      <c r="E98" s="27" t="s">
        <v>14</v>
      </c>
      <c r="F98" s="20" t="s">
        <v>372</v>
      </c>
      <c r="G98" s="11">
        <v>45300</v>
      </c>
      <c r="H98" s="6">
        <v>66279.97</v>
      </c>
      <c r="I98" s="6">
        <v>66279.97</v>
      </c>
      <c r="J98" s="11">
        <v>132544.42000000001</v>
      </c>
      <c r="K98" s="7">
        <v>96000</v>
      </c>
      <c r="L98" s="7">
        <v>96000</v>
      </c>
      <c r="M98" s="21">
        <v>96000</v>
      </c>
    </row>
    <row r="99" spans="1:13" ht="150" customHeight="1">
      <c r="A99" s="3"/>
      <c r="B99" s="19" t="s">
        <v>364</v>
      </c>
      <c r="C99" s="19" t="s">
        <v>92</v>
      </c>
      <c r="D99" s="19"/>
      <c r="E99" s="27" t="s">
        <v>14</v>
      </c>
      <c r="F99" s="20" t="s">
        <v>44</v>
      </c>
      <c r="G99" s="11">
        <v>1666.67</v>
      </c>
      <c r="H99" s="6">
        <v>1666.67</v>
      </c>
      <c r="I99" s="11">
        <v>1000</v>
      </c>
      <c r="J99" s="11">
        <v>8000</v>
      </c>
      <c r="K99" s="7">
        <v>3000</v>
      </c>
      <c r="L99" s="7">
        <v>3000</v>
      </c>
      <c r="M99" s="21">
        <v>3000</v>
      </c>
    </row>
    <row r="100" spans="1:13" ht="189.75" customHeight="1">
      <c r="A100" s="3"/>
      <c r="B100" s="19" t="s">
        <v>93</v>
      </c>
      <c r="C100" s="26" t="s">
        <v>370</v>
      </c>
      <c r="D100" s="19"/>
      <c r="E100" s="27" t="s">
        <v>14</v>
      </c>
      <c r="F100" s="20" t="s">
        <v>44</v>
      </c>
      <c r="G100" s="11">
        <v>28765.13</v>
      </c>
      <c r="H100" s="6">
        <v>785.91</v>
      </c>
      <c r="I100" s="11">
        <v>785.91</v>
      </c>
      <c r="J100" s="11">
        <v>7978.31</v>
      </c>
      <c r="K100" s="7">
        <v>2659.44</v>
      </c>
      <c r="L100" s="7">
        <v>2659.44</v>
      </c>
      <c r="M100" s="7">
        <v>2659.44</v>
      </c>
    </row>
    <row r="101" spans="1:13" ht="185.25" customHeight="1">
      <c r="A101" s="3"/>
      <c r="B101" s="19" t="s">
        <v>93</v>
      </c>
      <c r="C101" s="19" t="s">
        <v>371</v>
      </c>
      <c r="D101" s="19"/>
      <c r="E101" s="27" t="s">
        <v>14</v>
      </c>
      <c r="F101" s="54" t="s">
        <v>242</v>
      </c>
      <c r="G101" s="11">
        <v>0</v>
      </c>
      <c r="H101" s="9">
        <v>188785.53</v>
      </c>
      <c r="I101" s="9">
        <v>188785.53</v>
      </c>
      <c r="J101" s="11">
        <v>0</v>
      </c>
      <c r="K101" s="11">
        <v>0</v>
      </c>
      <c r="L101" s="11">
        <v>0</v>
      </c>
      <c r="M101" s="55">
        <v>0</v>
      </c>
    </row>
    <row r="102" spans="1:13" ht="183.75" customHeight="1">
      <c r="A102" s="5"/>
      <c r="B102" s="19" t="s">
        <v>93</v>
      </c>
      <c r="C102" s="26" t="s">
        <v>196</v>
      </c>
      <c r="D102" s="56"/>
      <c r="E102" s="27" t="s">
        <v>14</v>
      </c>
      <c r="F102" s="20" t="s">
        <v>244</v>
      </c>
      <c r="G102" s="9">
        <v>0</v>
      </c>
      <c r="H102" s="6">
        <v>182582.45</v>
      </c>
      <c r="I102" s="11">
        <v>182582.45</v>
      </c>
      <c r="J102" s="11">
        <v>744185.52</v>
      </c>
      <c r="K102" s="7">
        <v>0</v>
      </c>
      <c r="L102" s="7">
        <v>0</v>
      </c>
      <c r="M102" s="21">
        <v>0</v>
      </c>
    </row>
    <row r="103" spans="1:13" ht="195">
      <c r="A103" s="5"/>
      <c r="B103" s="19" t="s">
        <v>93</v>
      </c>
      <c r="C103" s="26" t="s">
        <v>243</v>
      </c>
      <c r="D103" s="56"/>
      <c r="E103" s="27" t="s">
        <v>14</v>
      </c>
      <c r="F103" s="20" t="s">
        <v>54</v>
      </c>
      <c r="G103" s="9">
        <v>0</v>
      </c>
      <c r="H103" s="9">
        <v>0</v>
      </c>
      <c r="I103" s="9">
        <v>0</v>
      </c>
      <c r="J103" s="11">
        <v>9650.9500000000007</v>
      </c>
      <c r="K103" s="9">
        <v>0</v>
      </c>
      <c r="L103" s="9">
        <v>0</v>
      </c>
      <c r="M103" s="9">
        <v>0</v>
      </c>
    </row>
    <row r="104" spans="1:13" ht="166.5" customHeight="1">
      <c r="A104" s="3"/>
      <c r="B104" s="19" t="s">
        <v>179</v>
      </c>
      <c r="C104" s="19" t="s">
        <v>94</v>
      </c>
      <c r="D104" s="19" t="s">
        <v>84</v>
      </c>
      <c r="E104" s="27" t="s">
        <v>14</v>
      </c>
      <c r="F104" s="20" t="s">
        <v>79</v>
      </c>
      <c r="G104" s="11">
        <v>90000</v>
      </c>
      <c r="H104" s="6">
        <v>20000</v>
      </c>
      <c r="I104" s="11">
        <v>12740.02</v>
      </c>
      <c r="J104" s="11">
        <v>53012.35</v>
      </c>
      <c r="K104" s="7">
        <v>20000</v>
      </c>
      <c r="L104" s="7">
        <v>15000</v>
      </c>
      <c r="M104" s="21">
        <v>10000</v>
      </c>
    </row>
    <row r="105" spans="1:13" ht="165" customHeight="1">
      <c r="A105" s="3"/>
      <c r="B105" s="19" t="s">
        <v>179</v>
      </c>
      <c r="C105" s="19" t="s">
        <v>95</v>
      </c>
      <c r="D105" s="19"/>
      <c r="E105" s="27" t="s">
        <v>14</v>
      </c>
      <c r="F105" s="20" t="s">
        <v>44</v>
      </c>
      <c r="G105" s="11">
        <v>19992.8</v>
      </c>
      <c r="H105" s="6">
        <v>0</v>
      </c>
      <c r="I105" s="11">
        <v>0</v>
      </c>
      <c r="J105" s="11">
        <v>1651.91</v>
      </c>
      <c r="K105" s="7">
        <v>20543.43</v>
      </c>
      <c r="L105" s="7">
        <v>20543.43</v>
      </c>
      <c r="M105" s="7">
        <v>20543.43</v>
      </c>
    </row>
    <row r="106" spans="1:13" ht="165.75" customHeight="1">
      <c r="A106" s="3"/>
      <c r="B106" s="19" t="s">
        <v>179</v>
      </c>
      <c r="C106" s="19" t="s">
        <v>96</v>
      </c>
      <c r="D106" s="19"/>
      <c r="E106" s="27" t="s">
        <v>14</v>
      </c>
      <c r="F106" s="20" t="s">
        <v>97</v>
      </c>
      <c r="G106" s="11">
        <v>0</v>
      </c>
      <c r="H106" s="11">
        <v>0</v>
      </c>
      <c r="I106" s="11">
        <v>0</v>
      </c>
      <c r="J106" s="11">
        <v>0</v>
      </c>
      <c r="K106" s="11">
        <v>0</v>
      </c>
      <c r="L106" s="11">
        <v>0</v>
      </c>
      <c r="M106" s="11">
        <v>0</v>
      </c>
    </row>
    <row r="107" spans="1:13" ht="168.75" customHeight="1">
      <c r="A107" s="3"/>
      <c r="B107" s="19" t="s">
        <v>179</v>
      </c>
      <c r="C107" s="19" t="s">
        <v>98</v>
      </c>
      <c r="D107" s="19"/>
      <c r="E107" s="27" t="s">
        <v>14</v>
      </c>
      <c r="F107" s="20" t="s">
        <v>99</v>
      </c>
      <c r="G107" s="11">
        <v>0</v>
      </c>
      <c r="H107" s="11">
        <v>0</v>
      </c>
      <c r="I107" s="11">
        <v>0</v>
      </c>
      <c r="J107" s="11">
        <v>0</v>
      </c>
      <c r="K107" s="11">
        <v>0</v>
      </c>
      <c r="L107" s="11">
        <v>0</v>
      </c>
      <c r="M107" s="11">
        <v>0</v>
      </c>
    </row>
    <row r="108" spans="1:13" ht="178.5" customHeight="1">
      <c r="A108" s="3"/>
      <c r="B108" s="19" t="s">
        <v>369</v>
      </c>
      <c r="C108" s="19" t="s">
        <v>100</v>
      </c>
      <c r="D108" s="19"/>
      <c r="E108" s="27" t="s">
        <v>14</v>
      </c>
      <c r="F108" s="20" t="s">
        <v>19</v>
      </c>
      <c r="G108" s="11">
        <v>0</v>
      </c>
      <c r="H108" s="11">
        <v>0</v>
      </c>
      <c r="I108" s="11">
        <v>0</v>
      </c>
      <c r="J108" s="11">
        <v>0</v>
      </c>
      <c r="K108" s="11">
        <v>0</v>
      </c>
      <c r="L108" s="11">
        <v>0</v>
      </c>
      <c r="M108" s="11">
        <v>0</v>
      </c>
    </row>
    <row r="109" spans="1:13" ht="302.25" customHeight="1">
      <c r="A109" s="3"/>
      <c r="B109" s="51" t="s">
        <v>192</v>
      </c>
      <c r="C109" s="25" t="s">
        <v>194</v>
      </c>
      <c r="D109" s="25"/>
      <c r="E109" s="27" t="s">
        <v>14</v>
      </c>
      <c r="F109" s="46"/>
      <c r="G109" s="10">
        <f t="shared" ref="G109:M109" si="23">G110+G111+G112</f>
        <v>0</v>
      </c>
      <c r="H109" s="8">
        <f t="shared" si="23"/>
        <v>283409</v>
      </c>
      <c r="I109" s="10">
        <f t="shared" si="23"/>
        <v>264222.06</v>
      </c>
      <c r="J109" s="10">
        <f t="shared" si="23"/>
        <v>2612788.91</v>
      </c>
      <c r="K109" s="10">
        <f t="shared" si="23"/>
        <v>0</v>
      </c>
      <c r="L109" s="10">
        <f t="shared" si="23"/>
        <v>0</v>
      </c>
      <c r="M109" s="57">
        <f t="shared" si="23"/>
        <v>0</v>
      </c>
    </row>
    <row r="110" spans="1:13" ht="285" customHeight="1">
      <c r="A110" s="3"/>
      <c r="B110" s="41" t="s">
        <v>192</v>
      </c>
      <c r="C110" s="19" t="s">
        <v>191</v>
      </c>
      <c r="D110" s="19"/>
      <c r="E110" s="27" t="s">
        <v>14</v>
      </c>
      <c r="F110" s="20" t="s">
        <v>101</v>
      </c>
      <c r="G110" s="11">
        <v>0</v>
      </c>
      <c r="H110" s="11">
        <v>203409</v>
      </c>
      <c r="I110" s="11">
        <v>184222.06</v>
      </c>
      <c r="J110" s="11">
        <v>253642.26</v>
      </c>
      <c r="K110" s="11">
        <v>0</v>
      </c>
      <c r="L110" s="11">
        <v>0</v>
      </c>
      <c r="M110" s="11">
        <v>0</v>
      </c>
    </row>
    <row r="111" spans="1:13" ht="270" customHeight="1">
      <c r="A111" s="3"/>
      <c r="B111" s="41" t="s">
        <v>192</v>
      </c>
      <c r="C111" s="19" t="s">
        <v>367</v>
      </c>
      <c r="D111" s="19"/>
      <c r="E111" s="27" t="s">
        <v>14</v>
      </c>
      <c r="F111" s="20" t="s">
        <v>102</v>
      </c>
      <c r="G111" s="11">
        <v>0</v>
      </c>
      <c r="H111" s="6">
        <v>80000</v>
      </c>
      <c r="I111" s="11">
        <v>80000</v>
      </c>
      <c r="J111" s="11">
        <v>240000</v>
      </c>
      <c r="K111" s="11">
        <v>0</v>
      </c>
      <c r="L111" s="11">
        <v>0</v>
      </c>
      <c r="M111" s="11">
        <v>0</v>
      </c>
    </row>
    <row r="112" spans="1:13" ht="266.25" customHeight="1">
      <c r="A112" s="3"/>
      <c r="B112" s="41" t="s">
        <v>192</v>
      </c>
      <c r="C112" s="19" t="s">
        <v>368</v>
      </c>
      <c r="D112" s="19"/>
      <c r="E112" s="27" t="s">
        <v>14</v>
      </c>
      <c r="F112" s="20" t="s">
        <v>103</v>
      </c>
      <c r="G112" s="11">
        <v>0</v>
      </c>
      <c r="H112" s="6">
        <v>0</v>
      </c>
      <c r="I112" s="11">
        <v>0</v>
      </c>
      <c r="J112" s="11">
        <v>2119146.65</v>
      </c>
      <c r="K112" s="11">
        <v>0</v>
      </c>
      <c r="L112" s="11">
        <v>0</v>
      </c>
      <c r="M112" s="11">
        <v>0</v>
      </c>
    </row>
    <row r="113" spans="1:13" ht="43.5">
      <c r="A113" s="3"/>
      <c r="B113" s="19" t="s">
        <v>46</v>
      </c>
      <c r="C113" s="25" t="s">
        <v>104</v>
      </c>
      <c r="D113" s="19" t="s">
        <v>200</v>
      </c>
      <c r="E113" s="27" t="s">
        <v>14</v>
      </c>
      <c r="F113" s="46"/>
      <c r="G113" s="10">
        <f t="shared" ref="G113:M113" si="24">G114+G120+G125</f>
        <v>0</v>
      </c>
      <c r="H113" s="10">
        <f t="shared" si="24"/>
        <v>11148.94</v>
      </c>
      <c r="I113" s="10">
        <f t="shared" si="24"/>
        <v>10688.94</v>
      </c>
      <c r="J113" s="10">
        <f t="shared" si="24"/>
        <v>-112.25</v>
      </c>
      <c r="K113" s="10">
        <f t="shared" si="24"/>
        <v>3750</v>
      </c>
      <c r="L113" s="10">
        <f t="shared" si="24"/>
        <v>3000</v>
      </c>
      <c r="M113" s="10">
        <f t="shared" si="24"/>
        <v>1800</v>
      </c>
    </row>
    <row r="114" spans="1:13" ht="85.5">
      <c r="A114" s="4"/>
      <c r="B114" s="25" t="s">
        <v>105</v>
      </c>
      <c r="C114" s="25" t="s">
        <v>365</v>
      </c>
      <c r="D114" s="25"/>
      <c r="E114" s="27" t="s">
        <v>14</v>
      </c>
      <c r="F114" s="25" t="s">
        <v>106</v>
      </c>
      <c r="G114" s="10">
        <f t="shared" ref="G114:M114" si="25">G116+G119</f>
        <v>0</v>
      </c>
      <c r="H114" s="8">
        <f>H115+H116+H117+H118+H119</f>
        <v>450</v>
      </c>
      <c r="I114" s="8">
        <f>I115+I116+I117+I118+I119</f>
        <v>450</v>
      </c>
      <c r="J114" s="8">
        <f>J115+J116+J117+J118+J119</f>
        <v>-8063</v>
      </c>
      <c r="K114" s="10">
        <f t="shared" si="25"/>
        <v>0</v>
      </c>
      <c r="L114" s="10">
        <f t="shared" si="25"/>
        <v>0</v>
      </c>
      <c r="M114" s="10">
        <f t="shared" si="25"/>
        <v>0</v>
      </c>
    </row>
    <row r="115" spans="1:13" ht="60">
      <c r="A115" s="4"/>
      <c r="B115" s="19" t="s">
        <v>107</v>
      </c>
      <c r="C115" s="19" t="s">
        <v>108</v>
      </c>
      <c r="D115" s="25"/>
      <c r="E115" s="27" t="s">
        <v>14</v>
      </c>
      <c r="F115" s="25"/>
      <c r="G115" s="11">
        <v>0</v>
      </c>
      <c r="H115" s="9">
        <v>0</v>
      </c>
      <c r="I115" s="11">
        <v>0</v>
      </c>
      <c r="J115" s="11">
        <v>0</v>
      </c>
      <c r="K115" s="11">
        <v>0</v>
      </c>
      <c r="L115" s="11">
        <v>0</v>
      </c>
      <c r="M115" s="55">
        <v>0</v>
      </c>
    </row>
    <row r="116" spans="1:13" ht="105">
      <c r="A116" s="3"/>
      <c r="B116" s="19" t="s">
        <v>107</v>
      </c>
      <c r="C116" s="19" t="s">
        <v>109</v>
      </c>
      <c r="D116" s="19"/>
      <c r="E116" s="27" t="s">
        <v>14</v>
      </c>
      <c r="F116" s="20" t="s">
        <v>49</v>
      </c>
      <c r="G116" s="11">
        <v>0</v>
      </c>
      <c r="H116" s="9">
        <v>0</v>
      </c>
      <c r="I116" s="11">
        <v>0</v>
      </c>
      <c r="J116" s="11">
        <v>-7700</v>
      </c>
      <c r="K116" s="11">
        <v>0</v>
      </c>
      <c r="L116" s="11">
        <v>0</v>
      </c>
      <c r="M116" s="55">
        <v>0</v>
      </c>
    </row>
    <row r="117" spans="1:13" ht="120">
      <c r="A117" s="3"/>
      <c r="B117" s="19" t="s">
        <v>107</v>
      </c>
      <c r="C117" s="19" t="s">
        <v>110</v>
      </c>
      <c r="D117" s="19"/>
      <c r="E117" s="27" t="s">
        <v>14</v>
      </c>
      <c r="F117" s="20" t="s">
        <v>111</v>
      </c>
      <c r="G117" s="11">
        <v>0</v>
      </c>
      <c r="H117" s="9">
        <v>0</v>
      </c>
      <c r="I117" s="11">
        <v>0</v>
      </c>
      <c r="J117" s="11">
        <v>0</v>
      </c>
      <c r="K117" s="11">
        <v>0</v>
      </c>
      <c r="L117" s="11">
        <v>0</v>
      </c>
      <c r="M117" s="55">
        <v>0</v>
      </c>
    </row>
    <row r="118" spans="1:13" ht="120">
      <c r="A118" s="3"/>
      <c r="B118" s="19" t="s">
        <v>107</v>
      </c>
      <c r="C118" s="19" t="s">
        <v>112</v>
      </c>
      <c r="D118" s="19"/>
      <c r="E118" s="27" t="s">
        <v>14</v>
      </c>
      <c r="F118" s="20" t="s">
        <v>64</v>
      </c>
      <c r="G118" s="11">
        <v>0</v>
      </c>
      <c r="H118" s="9">
        <v>450</v>
      </c>
      <c r="I118" s="11">
        <v>450</v>
      </c>
      <c r="J118" s="11">
        <v>0</v>
      </c>
      <c r="K118" s="11">
        <v>0</v>
      </c>
      <c r="L118" s="11">
        <v>0</v>
      </c>
      <c r="M118" s="55">
        <v>0</v>
      </c>
    </row>
    <row r="119" spans="1:13" ht="120">
      <c r="A119" s="3"/>
      <c r="B119" s="19" t="s">
        <v>107</v>
      </c>
      <c r="C119" s="19" t="s">
        <v>113</v>
      </c>
      <c r="D119" s="19"/>
      <c r="E119" s="27" t="s">
        <v>14</v>
      </c>
      <c r="F119" s="20" t="s">
        <v>54</v>
      </c>
      <c r="G119" s="11">
        <v>0</v>
      </c>
      <c r="H119" s="9">
        <v>0</v>
      </c>
      <c r="I119" s="11">
        <v>0</v>
      </c>
      <c r="J119" s="11">
        <v>-363</v>
      </c>
      <c r="K119" s="11">
        <v>0</v>
      </c>
      <c r="L119" s="11">
        <v>0</v>
      </c>
      <c r="M119" s="55">
        <v>0</v>
      </c>
    </row>
    <row r="120" spans="1:13" ht="55.5" customHeight="1">
      <c r="A120" s="3"/>
      <c r="B120" s="25" t="s">
        <v>119</v>
      </c>
      <c r="C120" s="25" t="s">
        <v>366</v>
      </c>
      <c r="D120" s="19"/>
      <c r="E120" s="27" t="s">
        <v>14</v>
      </c>
      <c r="F120" s="20"/>
      <c r="G120" s="10">
        <f t="shared" ref="G120:H120" si="26">G121+G122+G123+G124+G125</f>
        <v>0</v>
      </c>
      <c r="H120" s="8">
        <f t="shared" si="26"/>
        <v>10698.94</v>
      </c>
      <c r="I120" s="10">
        <f>I121+I122+I123+I124</f>
        <v>10238.94</v>
      </c>
      <c r="J120" s="10">
        <f>J121+J122+J123+J124</f>
        <v>4950.75</v>
      </c>
      <c r="K120" s="10">
        <f>K121+K122+K123+K124</f>
        <v>3750</v>
      </c>
      <c r="L120" s="10">
        <f>L121+L122+L123+L124</f>
        <v>3000</v>
      </c>
      <c r="M120" s="10">
        <f>M121+M122+M123+M124</f>
        <v>1800</v>
      </c>
    </row>
    <row r="121" spans="1:13" ht="105">
      <c r="A121" s="3"/>
      <c r="B121" s="19" t="s">
        <v>114</v>
      </c>
      <c r="C121" s="19" t="s">
        <v>115</v>
      </c>
      <c r="D121" s="19"/>
      <c r="E121" s="27" t="s">
        <v>14</v>
      </c>
      <c r="F121" s="20" t="s">
        <v>49</v>
      </c>
      <c r="G121" s="11">
        <v>0</v>
      </c>
      <c r="H121" s="9">
        <v>10698.94</v>
      </c>
      <c r="I121" s="11">
        <v>10238.94</v>
      </c>
      <c r="J121" s="11">
        <v>4950.75</v>
      </c>
      <c r="K121" s="11">
        <v>3750</v>
      </c>
      <c r="L121" s="11">
        <v>3000</v>
      </c>
      <c r="M121" s="55">
        <v>1800</v>
      </c>
    </row>
    <row r="122" spans="1:13" ht="120">
      <c r="A122" s="3"/>
      <c r="B122" s="19" t="s">
        <v>114</v>
      </c>
      <c r="C122" s="19" t="s">
        <v>116</v>
      </c>
      <c r="D122" s="19"/>
      <c r="E122" s="27" t="s">
        <v>14</v>
      </c>
      <c r="F122" s="20" t="s">
        <v>111</v>
      </c>
      <c r="G122" s="11">
        <v>0</v>
      </c>
      <c r="H122" s="6">
        <v>0</v>
      </c>
      <c r="I122" s="11">
        <v>0</v>
      </c>
      <c r="J122" s="11">
        <v>0</v>
      </c>
      <c r="K122" s="11">
        <v>0</v>
      </c>
      <c r="L122" s="11">
        <v>0</v>
      </c>
      <c r="M122" s="55">
        <v>0</v>
      </c>
    </row>
    <row r="123" spans="1:13" ht="120">
      <c r="A123" s="3"/>
      <c r="B123" s="19" t="s">
        <v>117</v>
      </c>
      <c r="C123" s="19" t="s">
        <v>118</v>
      </c>
      <c r="D123" s="19"/>
      <c r="E123" s="27" t="s">
        <v>14</v>
      </c>
      <c r="F123" s="20" t="s">
        <v>64</v>
      </c>
      <c r="G123" s="11">
        <v>0</v>
      </c>
      <c r="H123" s="9">
        <v>0</v>
      </c>
      <c r="I123" s="11">
        <v>0</v>
      </c>
      <c r="J123" s="11">
        <v>0</v>
      </c>
      <c r="K123" s="7">
        <v>0</v>
      </c>
      <c r="L123" s="7">
        <v>0</v>
      </c>
      <c r="M123" s="21">
        <v>0</v>
      </c>
    </row>
    <row r="124" spans="1:13" ht="120">
      <c r="A124" s="3"/>
      <c r="B124" s="19" t="s">
        <v>119</v>
      </c>
      <c r="C124" s="19" t="s">
        <v>120</v>
      </c>
      <c r="D124" s="19"/>
      <c r="E124" s="27" t="s">
        <v>14</v>
      </c>
      <c r="F124" s="20" t="s">
        <v>54</v>
      </c>
      <c r="G124" s="7">
        <v>0</v>
      </c>
      <c r="H124" s="6">
        <v>0</v>
      </c>
      <c r="I124" s="7">
        <v>0</v>
      </c>
      <c r="J124" s="11">
        <v>0</v>
      </c>
      <c r="K124" s="7">
        <v>0</v>
      </c>
      <c r="L124" s="7">
        <v>0</v>
      </c>
      <c r="M124" s="21">
        <v>0</v>
      </c>
    </row>
    <row r="125" spans="1:13" ht="153.75" customHeight="1">
      <c r="A125" s="3"/>
      <c r="B125" s="19" t="s">
        <v>121</v>
      </c>
      <c r="C125" s="25" t="s">
        <v>122</v>
      </c>
      <c r="D125" s="25"/>
      <c r="E125" s="40" t="s">
        <v>14</v>
      </c>
      <c r="F125" s="46" t="s">
        <v>49</v>
      </c>
      <c r="G125" s="10">
        <v>0</v>
      </c>
      <c r="H125" s="12">
        <v>0</v>
      </c>
      <c r="I125" s="10">
        <v>0</v>
      </c>
      <c r="J125" s="10">
        <v>3000</v>
      </c>
      <c r="K125" s="24">
        <v>0</v>
      </c>
      <c r="L125" s="24">
        <v>0</v>
      </c>
      <c r="M125" s="47">
        <v>0</v>
      </c>
    </row>
    <row r="126" spans="1:13" ht="99.75">
      <c r="A126" s="3"/>
      <c r="B126" s="25" t="s">
        <v>106</v>
      </c>
      <c r="C126" s="25" t="s">
        <v>123</v>
      </c>
      <c r="D126" s="25" t="s">
        <v>124</v>
      </c>
      <c r="E126" s="27" t="s">
        <v>14</v>
      </c>
      <c r="F126" s="46" t="s">
        <v>49</v>
      </c>
      <c r="G126" s="10">
        <f t="shared" ref="G126:M126" si="27">G127+G189+G193</f>
        <v>836451419.1099999</v>
      </c>
      <c r="H126" s="10">
        <f t="shared" si="27"/>
        <v>831765431.5999999</v>
      </c>
      <c r="I126" s="10">
        <f t="shared" si="27"/>
        <v>452541773.99000001</v>
      </c>
      <c r="J126" s="10">
        <f t="shared" si="27"/>
        <v>666605173.06999993</v>
      </c>
      <c r="K126" s="10">
        <f t="shared" si="27"/>
        <v>1462209486.8099999</v>
      </c>
      <c r="L126" s="10">
        <f t="shared" si="27"/>
        <v>544579774.24000001</v>
      </c>
      <c r="M126" s="10">
        <f t="shared" si="27"/>
        <v>524737472.61000001</v>
      </c>
    </row>
    <row r="127" spans="1:13" ht="171">
      <c r="A127" s="3"/>
      <c r="B127" s="19" t="s">
        <v>39</v>
      </c>
      <c r="C127" s="25" t="s">
        <v>358</v>
      </c>
      <c r="D127" s="25" t="s">
        <v>125</v>
      </c>
      <c r="E127" s="27" t="s">
        <v>14</v>
      </c>
      <c r="F127" s="46" t="s">
        <v>57</v>
      </c>
      <c r="G127" s="10">
        <f>G128+G131+G162+G173</f>
        <v>837558278.25</v>
      </c>
      <c r="H127" s="10">
        <f t="shared" ref="H127:M127" si="28">H128+H131+H162+H173</f>
        <v>832886432</v>
      </c>
      <c r="I127" s="10">
        <f t="shared" si="28"/>
        <v>453648633.13</v>
      </c>
      <c r="J127" s="10">
        <f t="shared" si="28"/>
        <v>679838056.15999997</v>
      </c>
      <c r="K127" s="10">
        <f t="shared" si="28"/>
        <v>1462209486.8099999</v>
      </c>
      <c r="L127" s="10">
        <f t="shared" si="28"/>
        <v>544579774.24000001</v>
      </c>
      <c r="M127" s="10">
        <f t="shared" si="28"/>
        <v>524737472.61000001</v>
      </c>
    </row>
    <row r="128" spans="1:13" ht="42.75">
      <c r="A128" s="3"/>
      <c r="B128" s="25" t="s">
        <v>353</v>
      </c>
      <c r="C128" s="25" t="s">
        <v>197</v>
      </c>
      <c r="D128" s="25"/>
      <c r="E128" s="27" t="s">
        <v>14</v>
      </c>
      <c r="F128" s="20"/>
      <c r="G128" s="10">
        <f t="shared" ref="G128:M128" si="29">G129+G130</f>
        <v>224920960.63999999</v>
      </c>
      <c r="H128" s="8">
        <f t="shared" si="29"/>
        <v>224920960.63999999</v>
      </c>
      <c r="I128" s="10">
        <f t="shared" si="29"/>
        <v>151894744.63999999</v>
      </c>
      <c r="J128" s="10">
        <f t="shared" si="29"/>
        <v>211663183.59</v>
      </c>
      <c r="K128" s="10">
        <f t="shared" si="29"/>
        <v>237597003.19999999</v>
      </c>
      <c r="L128" s="10">
        <f t="shared" si="29"/>
        <v>167206100</v>
      </c>
      <c r="M128" s="10">
        <f t="shared" si="29"/>
        <v>178265600</v>
      </c>
    </row>
    <row r="129" spans="1:13" ht="120">
      <c r="A129" s="3"/>
      <c r="B129" s="19" t="s">
        <v>354</v>
      </c>
      <c r="C129" s="19" t="s">
        <v>355</v>
      </c>
      <c r="D129" s="19"/>
      <c r="E129" s="27" t="s">
        <v>14</v>
      </c>
      <c r="F129" s="20" t="s">
        <v>111</v>
      </c>
      <c r="G129" s="11">
        <v>169737500</v>
      </c>
      <c r="H129" s="11">
        <v>169737500</v>
      </c>
      <c r="I129" s="11">
        <v>113158336</v>
      </c>
      <c r="J129" s="11">
        <v>160866300</v>
      </c>
      <c r="K129" s="7">
        <v>169737500</v>
      </c>
      <c r="L129" s="7">
        <v>167206100</v>
      </c>
      <c r="M129" s="7">
        <v>178265600</v>
      </c>
    </row>
    <row r="130" spans="1:13" ht="120">
      <c r="A130" s="3"/>
      <c r="B130" s="19" t="s">
        <v>357</v>
      </c>
      <c r="C130" s="19" t="s">
        <v>356</v>
      </c>
      <c r="D130" s="19"/>
      <c r="E130" s="27" t="s">
        <v>14</v>
      </c>
      <c r="F130" s="20" t="s">
        <v>111</v>
      </c>
      <c r="G130" s="11">
        <v>55183460.640000001</v>
      </c>
      <c r="H130" s="11">
        <v>55183460.640000001</v>
      </c>
      <c r="I130" s="11">
        <v>38736408.640000001</v>
      </c>
      <c r="J130" s="11">
        <v>50796883.590000004</v>
      </c>
      <c r="K130" s="7">
        <v>67859503.200000003</v>
      </c>
      <c r="L130" s="7">
        <v>0</v>
      </c>
      <c r="M130" s="21">
        <v>0</v>
      </c>
    </row>
    <row r="131" spans="1:13" ht="144" customHeight="1">
      <c r="A131" s="3"/>
      <c r="B131" s="25"/>
      <c r="C131" s="25" t="s">
        <v>198</v>
      </c>
      <c r="D131" s="25" t="s">
        <v>352</v>
      </c>
      <c r="E131" s="27" t="s">
        <v>14</v>
      </c>
      <c r="F131" s="20"/>
      <c r="G131" s="8">
        <f>G132+G135+G138+G140+G142+G144+G146+G149+G151+G154+G155</f>
        <v>142484482.46000001</v>
      </c>
      <c r="H131" s="8">
        <f t="shared" ref="H131:M131" si="30">H132+H135+H138+H140+H142+H144+H146+H149+H151+H154+H155</f>
        <v>138760482.47</v>
      </c>
      <c r="I131" s="8">
        <f t="shared" si="30"/>
        <v>58876571</v>
      </c>
      <c r="J131" s="8">
        <f t="shared" si="30"/>
        <v>132703809.94</v>
      </c>
      <c r="K131" s="8">
        <f t="shared" si="30"/>
        <v>870320510.66999996</v>
      </c>
      <c r="L131" s="8">
        <f t="shared" si="30"/>
        <v>30453489.930000003</v>
      </c>
      <c r="M131" s="8">
        <f t="shared" si="30"/>
        <v>11551858.109999999</v>
      </c>
    </row>
    <row r="132" spans="1:13" ht="184.5" customHeight="1">
      <c r="A132" s="3"/>
      <c r="B132" s="25" t="s">
        <v>351</v>
      </c>
      <c r="C132" s="25" t="s">
        <v>348</v>
      </c>
      <c r="D132" s="25"/>
      <c r="E132" s="27"/>
      <c r="F132" s="20"/>
      <c r="G132" s="10">
        <f>G133+G134</f>
        <v>10580751.890000001</v>
      </c>
      <c r="H132" s="10">
        <f t="shared" ref="H132:M132" si="31">H133+H134</f>
        <v>10580751.890000001</v>
      </c>
      <c r="I132" s="10">
        <f t="shared" si="31"/>
        <v>3174225.55</v>
      </c>
      <c r="J132" s="10">
        <f>J133+J134</f>
        <v>15167874</v>
      </c>
      <c r="K132" s="10">
        <f t="shared" si="31"/>
        <v>10580751.890000001</v>
      </c>
      <c r="L132" s="10">
        <f t="shared" si="31"/>
        <v>10580751.890000001</v>
      </c>
      <c r="M132" s="10">
        <f t="shared" si="31"/>
        <v>8426275.1099999994</v>
      </c>
    </row>
    <row r="133" spans="1:13" ht="171.75" customHeight="1">
      <c r="A133" s="3"/>
      <c r="B133" s="19" t="s">
        <v>351</v>
      </c>
      <c r="C133" s="19" t="s">
        <v>349</v>
      </c>
      <c r="D133" s="19"/>
      <c r="E133" s="27" t="s">
        <v>14</v>
      </c>
      <c r="F133" s="20" t="s">
        <v>246</v>
      </c>
      <c r="G133" s="11">
        <v>10580751.890000001</v>
      </c>
      <c r="H133" s="11">
        <v>10580751.890000001</v>
      </c>
      <c r="I133" s="9">
        <v>3174225.55</v>
      </c>
      <c r="J133" s="11">
        <v>0</v>
      </c>
      <c r="K133" s="11">
        <v>10580751.890000001</v>
      </c>
      <c r="L133" s="11">
        <v>10580751.890000001</v>
      </c>
      <c r="M133" s="11">
        <v>8426275.1099999994</v>
      </c>
    </row>
    <row r="134" spans="1:13" ht="174" customHeight="1">
      <c r="A134" s="4"/>
      <c r="B134" s="19" t="s">
        <v>351</v>
      </c>
      <c r="C134" s="19" t="s">
        <v>350</v>
      </c>
      <c r="D134" s="19"/>
      <c r="E134" s="27" t="s">
        <v>14</v>
      </c>
      <c r="F134" s="20" t="s">
        <v>244</v>
      </c>
      <c r="G134" s="11">
        <v>0</v>
      </c>
      <c r="H134" s="11">
        <v>0</v>
      </c>
      <c r="I134" s="11">
        <v>0</v>
      </c>
      <c r="J134" s="11">
        <v>15167874</v>
      </c>
      <c r="K134" s="11">
        <v>0</v>
      </c>
      <c r="L134" s="11">
        <v>0</v>
      </c>
      <c r="M134" s="11">
        <v>0</v>
      </c>
    </row>
    <row r="135" spans="1:13" ht="104.25" customHeight="1">
      <c r="A135" s="4"/>
      <c r="B135" s="25" t="s">
        <v>176</v>
      </c>
      <c r="C135" s="25" t="s">
        <v>347</v>
      </c>
      <c r="D135" s="25"/>
      <c r="E135" s="27" t="s">
        <v>14</v>
      </c>
      <c r="F135" s="46"/>
      <c r="G135" s="10">
        <f t="shared" ref="G135:M135" si="32">G136+G137</f>
        <v>52816870.369999997</v>
      </c>
      <c r="H135" s="8">
        <f t="shared" si="32"/>
        <v>52816870.369999997</v>
      </c>
      <c r="I135" s="10">
        <f t="shared" si="32"/>
        <v>12737245.42</v>
      </c>
      <c r="J135" s="10">
        <f t="shared" si="32"/>
        <v>19976059.329999998</v>
      </c>
      <c r="K135" s="10">
        <f t="shared" si="32"/>
        <v>828044038.88999999</v>
      </c>
      <c r="L135" s="10">
        <f t="shared" si="32"/>
        <v>0</v>
      </c>
      <c r="M135" s="10">
        <f t="shared" si="32"/>
        <v>0</v>
      </c>
    </row>
    <row r="136" spans="1:13" ht="138.75" customHeight="1">
      <c r="A136" s="4"/>
      <c r="B136" s="19" t="s">
        <v>176</v>
      </c>
      <c r="C136" s="19" t="s">
        <v>346</v>
      </c>
      <c r="D136" s="25"/>
      <c r="E136" s="27" t="s">
        <v>14</v>
      </c>
      <c r="F136" s="20" t="s">
        <v>246</v>
      </c>
      <c r="G136" s="11">
        <v>52816870.369999997</v>
      </c>
      <c r="H136" s="11">
        <v>52816870.369999997</v>
      </c>
      <c r="I136" s="11">
        <v>12737245.42</v>
      </c>
      <c r="J136" s="11">
        <v>0</v>
      </c>
      <c r="K136" s="11">
        <v>828044038.88999999</v>
      </c>
      <c r="L136" s="11">
        <v>0</v>
      </c>
      <c r="M136" s="11">
        <v>0</v>
      </c>
    </row>
    <row r="137" spans="1:13" ht="150">
      <c r="A137" s="4"/>
      <c r="B137" s="19" t="s">
        <v>176</v>
      </c>
      <c r="C137" s="19" t="s">
        <v>345</v>
      </c>
      <c r="D137" s="25"/>
      <c r="E137" s="27" t="s">
        <v>14</v>
      </c>
      <c r="F137" s="20" t="s">
        <v>244</v>
      </c>
      <c r="G137" s="11"/>
      <c r="H137" s="18"/>
      <c r="I137" s="11">
        <v>0</v>
      </c>
      <c r="J137" s="11">
        <v>19976059.329999998</v>
      </c>
      <c r="K137" s="7">
        <v>0</v>
      </c>
      <c r="L137" s="7">
        <v>0</v>
      </c>
      <c r="M137" s="21">
        <v>0</v>
      </c>
    </row>
    <row r="138" spans="1:13" ht="216" customHeight="1">
      <c r="A138" s="4"/>
      <c r="B138" s="51" t="s">
        <v>126</v>
      </c>
      <c r="C138" s="25" t="s">
        <v>343</v>
      </c>
      <c r="D138" s="25"/>
      <c r="E138" s="27" t="s">
        <v>14</v>
      </c>
      <c r="F138" s="46"/>
      <c r="G138" s="10">
        <f>G139</f>
        <v>0</v>
      </c>
      <c r="H138" s="10">
        <f t="shared" ref="H138:M138" si="33">H139</f>
        <v>0</v>
      </c>
      <c r="I138" s="10">
        <f t="shared" si="33"/>
        <v>0</v>
      </c>
      <c r="J138" s="10">
        <f t="shared" si="33"/>
        <v>5944585.4299999997</v>
      </c>
      <c r="K138" s="10">
        <f t="shared" si="33"/>
        <v>0</v>
      </c>
      <c r="L138" s="10">
        <f t="shared" si="33"/>
        <v>0</v>
      </c>
      <c r="M138" s="10">
        <f t="shared" si="33"/>
        <v>0</v>
      </c>
    </row>
    <row r="139" spans="1:13" ht="210">
      <c r="A139" s="4"/>
      <c r="B139" s="41" t="s">
        <v>126</v>
      </c>
      <c r="C139" s="19" t="s">
        <v>344</v>
      </c>
      <c r="D139" s="19"/>
      <c r="E139" s="27" t="s">
        <v>14</v>
      </c>
      <c r="F139" s="20" t="s">
        <v>244</v>
      </c>
      <c r="G139" s="11">
        <v>0</v>
      </c>
      <c r="H139" s="11">
        <v>0</v>
      </c>
      <c r="I139" s="11">
        <v>0</v>
      </c>
      <c r="J139" s="11">
        <v>5944585.4299999997</v>
      </c>
      <c r="K139" s="11">
        <v>0</v>
      </c>
      <c r="L139" s="11">
        <v>0</v>
      </c>
      <c r="M139" s="11">
        <v>0</v>
      </c>
    </row>
    <row r="140" spans="1:13" ht="164.25" customHeight="1">
      <c r="A140" s="4"/>
      <c r="B140" s="25" t="s">
        <v>177</v>
      </c>
      <c r="C140" s="25" t="s">
        <v>127</v>
      </c>
      <c r="D140" s="25"/>
      <c r="E140" s="27" t="s">
        <v>14</v>
      </c>
      <c r="F140" s="46"/>
      <c r="G140" s="10">
        <f>G141</f>
        <v>0</v>
      </c>
      <c r="H140" s="10">
        <f t="shared" ref="H140:M140" si="34">H141</f>
        <v>0</v>
      </c>
      <c r="I140" s="10">
        <f t="shared" si="34"/>
        <v>0</v>
      </c>
      <c r="J140" s="10">
        <f t="shared" si="34"/>
        <v>2408919.2000000002</v>
      </c>
      <c r="K140" s="10">
        <f t="shared" si="34"/>
        <v>0</v>
      </c>
      <c r="L140" s="10">
        <f t="shared" si="34"/>
        <v>0</v>
      </c>
      <c r="M140" s="10">
        <f t="shared" si="34"/>
        <v>0</v>
      </c>
    </row>
    <row r="141" spans="1:13" ht="135">
      <c r="A141" s="3"/>
      <c r="B141" s="19" t="s">
        <v>128</v>
      </c>
      <c r="C141" s="19" t="s">
        <v>252</v>
      </c>
      <c r="D141" s="19"/>
      <c r="E141" s="27" t="s">
        <v>14</v>
      </c>
      <c r="F141" s="20" t="s">
        <v>129</v>
      </c>
      <c r="G141" s="11">
        <v>0</v>
      </c>
      <c r="H141" s="6">
        <v>0</v>
      </c>
      <c r="I141" s="11">
        <v>0</v>
      </c>
      <c r="J141" s="11">
        <v>2408919.2000000002</v>
      </c>
      <c r="K141" s="7">
        <v>0</v>
      </c>
      <c r="L141" s="7">
        <v>0</v>
      </c>
      <c r="M141" s="21">
        <v>0</v>
      </c>
    </row>
    <row r="142" spans="1:13" ht="205.5" customHeight="1">
      <c r="A142" s="3"/>
      <c r="B142" s="25" t="s">
        <v>254</v>
      </c>
      <c r="C142" s="25" t="s">
        <v>265</v>
      </c>
      <c r="D142" s="25"/>
      <c r="E142" s="40"/>
      <c r="F142" s="46"/>
      <c r="G142" s="10">
        <f>G143</f>
        <v>2502919.2000000002</v>
      </c>
      <c r="H142" s="10">
        <f t="shared" ref="H142:M142" si="35">H143</f>
        <v>2502919.2000000002</v>
      </c>
      <c r="I142" s="10">
        <f t="shared" si="35"/>
        <v>0</v>
      </c>
      <c r="J142" s="10">
        <f t="shared" si="35"/>
        <v>0</v>
      </c>
      <c r="K142" s="10">
        <f t="shared" si="35"/>
        <v>2827808.09</v>
      </c>
      <c r="L142" s="10">
        <f t="shared" si="35"/>
        <v>0</v>
      </c>
      <c r="M142" s="10">
        <f t="shared" si="35"/>
        <v>0</v>
      </c>
    </row>
    <row r="143" spans="1:13" ht="180">
      <c r="A143" s="3"/>
      <c r="B143" s="19" t="s">
        <v>254</v>
      </c>
      <c r="C143" s="19" t="s">
        <v>253</v>
      </c>
      <c r="D143" s="19"/>
      <c r="E143" s="27" t="s">
        <v>14</v>
      </c>
      <c r="F143" s="20" t="s">
        <v>129</v>
      </c>
      <c r="G143" s="11">
        <v>2502919.2000000002</v>
      </c>
      <c r="H143" s="11">
        <v>2502919.2000000002</v>
      </c>
      <c r="I143" s="11">
        <v>0</v>
      </c>
      <c r="J143" s="11">
        <v>0</v>
      </c>
      <c r="K143" s="7">
        <v>2827808.09</v>
      </c>
      <c r="L143" s="7"/>
      <c r="M143" s="21"/>
    </row>
    <row r="144" spans="1:13" ht="174" customHeight="1">
      <c r="A144" s="3"/>
      <c r="B144" s="25" t="s">
        <v>342</v>
      </c>
      <c r="C144" s="25" t="s">
        <v>130</v>
      </c>
      <c r="D144" s="25"/>
      <c r="E144" s="27" t="s">
        <v>14</v>
      </c>
      <c r="F144" s="46"/>
      <c r="G144" s="10">
        <f>G145</f>
        <v>15868782.76</v>
      </c>
      <c r="H144" s="10">
        <f t="shared" ref="H144:M144" si="36">H145</f>
        <v>15868782.76</v>
      </c>
      <c r="I144" s="10">
        <f t="shared" si="36"/>
        <v>6871895.1699999999</v>
      </c>
      <c r="J144" s="10">
        <f t="shared" si="36"/>
        <v>12379634.529999999</v>
      </c>
      <c r="K144" s="10">
        <f t="shared" si="36"/>
        <v>15868782.76</v>
      </c>
      <c r="L144" s="10">
        <f t="shared" si="36"/>
        <v>16321687.17</v>
      </c>
      <c r="M144" s="10">
        <f t="shared" si="36"/>
        <v>0</v>
      </c>
    </row>
    <row r="145" spans="1:29" ht="185.25" customHeight="1">
      <c r="A145" s="3"/>
      <c r="B145" s="19" t="s">
        <v>342</v>
      </c>
      <c r="C145" s="26" t="s">
        <v>131</v>
      </c>
      <c r="D145" s="19"/>
      <c r="E145" s="27" t="s">
        <v>14</v>
      </c>
      <c r="F145" s="20" t="s">
        <v>54</v>
      </c>
      <c r="G145" s="11">
        <v>15868782.76</v>
      </c>
      <c r="H145" s="11">
        <v>15868782.76</v>
      </c>
      <c r="I145" s="11">
        <v>6871895.1699999999</v>
      </c>
      <c r="J145" s="11">
        <v>12379634.529999999</v>
      </c>
      <c r="K145" s="7">
        <v>15868782.76</v>
      </c>
      <c r="L145" s="7">
        <v>16321687.17</v>
      </c>
      <c r="M145" s="7">
        <v>0</v>
      </c>
    </row>
    <row r="146" spans="1:29" ht="142.5">
      <c r="A146" s="3"/>
      <c r="B146" s="25" t="s">
        <v>340</v>
      </c>
      <c r="C146" s="25" t="s">
        <v>341</v>
      </c>
      <c r="D146" s="25"/>
      <c r="E146" s="27" t="s">
        <v>14</v>
      </c>
      <c r="F146" s="46" t="s">
        <v>64</v>
      </c>
      <c r="G146" s="10">
        <v>2622000</v>
      </c>
      <c r="H146" s="10">
        <v>2622000</v>
      </c>
      <c r="I146" s="10">
        <v>2424367.86</v>
      </c>
      <c r="J146" s="10">
        <v>1572020</v>
      </c>
      <c r="K146" s="11">
        <v>0</v>
      </c>
      <c r="L146" s="11">
        <v>0</v>
      </c>
      <c r="M146" s="11">
        <v>0</v>
      </c>
    </row>
    <row r="147" spans="1:29" ht="99.75" customHeight="1">
      <c r="A147" s="3"/>
      <c r="B147" s="25" t="s">
        <v>175</v>
      </c>
      <c r="C147" s="25" t="s">
        <v>132</v>
      </c>
      <c r="D147" s="25"/>
      <c r="E147" s="27"/>
      <c r="F147" s="46"/>
      <c r="G147" s="10">
        <f>G148</f>
        <v>0</v>
      </c>
      <c r="H147" s="10">
        <f t="shared" ref="H147:M147" si="37">H148</f>
        <v>0</v>
      </c>
      <c r="I147" s="10">
        <f t="shared" si="37"/>
        <v>0</v>
      </c>
      <c r="J147" s="10">
        <f t="shared" si="37"/>
        <v>738825.29</v>
      </c>
      <c r="K147" s="10">
        <f t="shared" si="37"/>
        <v>0</v>
      </c>
      <c r="L147" s="10">
        <f t="shared" si="37"/>
        <v>0</v>
      </c>
      <c r="M147" s="10">
        <f t="shared" si="37"/>
        <v>0</v>
      </c>
    </row>
    <row r="148" spans="1:29" ht="120">
      <c r="A148" s="3"/>
      <c r="B148" s="19" t="s">
        <v>175</v>
      </c>
      <c r="C148" s="19" t="s">
        <v>133</v>
      </c>
      <c r="D148" s="19"/>
      <c r="E148" s="27" t="s">
        <v>14</v>
      </c>
      <c r="F148" s="20" t="s">
        <v>111</v>
      </c>
      <c r="G148" s="11">
        <v>0</v>
      </c>
      <c r="H148" s="11">
        <v>0</v>
      </c>
      <c r="I148" s="11">
        <v>0</v>
      </c>
      <c r="J148" s="11">
        <v>738825.29</v>
      </c>
      <c r="K148" s="11">
        <v>0</v>
      </c>
      <c r="L148" s="11">
        <v>0</v>
      </c>
      <c r="M148" s="11">
        <v>0</v>
      </c>
    </row>
    <row r="149" spans="1:29" ht="85.5">
      <c r="A149" s="3"/>
      <c r="B149" s="25" t="s">
        <v>256</v>
      </c>
      <c r="C149" s="25" t="s">
        <v>257</v>
      </c>
      <c r="D149" s="19"/>
      <c r="E149" s="27"/>
      <c r="F149" s="20"/>
      <c r="G149" s="10">
        <f>G150</f>
        <v>3291182.8</v>
      </c>
      <c r="H149" s="10">
        <f t="shared" ref="H149:M149" si="38">H150</f>
        <v>3291182.8</v>
      </c>
      <c r="I149" s="10">
        <f t="shared" si="38"/>
        <v>3287688.51</v>
      </c>
      <c r="J149" s="11">
        <f t="shared" si="38"/>
        <v>0</v>
      </c>
      <c r="K149" s="11">
        <f t="shared" si="38"/>
        <v>0</v>
      </c>
      <c r="L149" s="11">
        <f t="shared" si="38"/>
        <v>0</v>
      </c>
      <c r="M149" s="11">
        <f t="shared" si="38"/>
        <v>0</v>
      </c>
    </row>
    <row r="150" spans="1:29" ht="120">
      <c r="A150" s="4"/>
      <c r="B150" s="19" t="s">
        <v>256</v>
      </c>
      <c r="C150" s="19" t="s">
        <v>266</v>
      </c>
      <c r="D150" s="19"/>
      <c r="E150" s="27" t="s">
        <v>14</v>
      </c>
      <c r="F150" s="20" t="s">
        <v>64</v>
      </c>
      <c r="G150" s="11">
        <v>3291182.8</v>
      </c>
      <c r="H150" s="11">
        <v>3291182.8</v>
      </c>
      <c r="I150" s="11">
        <v>3287688.51</v>
      </c>
      <c r="J150" s="11">
        <v>0</v>
      </c>
      <c r="K150" s="11">
        <v>0</v>
      </c>
      <c r="L150" s="11">
        <v>0</v>
      </c>
      <c r="M150" s="11">
        <v>0</v>
      </c>
    </row>
    <row r="151" spans="1:29" ht="57">
      <c r="A151" s="3"/>
      <c r="B151" s="25" t="s">
        <v>174</v>
      </c>
      <c r="C151" s="25" t="s">
        <v>134</v>
      </c>
      <c r="D151" s="25"/>
      <c r="E151" s="27" t="s">
        <v>14</v>
      </c>
      <c r="F151" s="20"/>
      <c r="G151" s="10">
        <f>G152</f>
        <v>171641.44</v>
      </c>
      <c r="H151" s="10">
        <f t="shared" ref="H151:M151" si="39">H152</f>
        <v>171641.44</v>
      </c>
      <c r="I151" s="10">
        <f t="shared" si="39"/>
        <v>171641.44</v>
      </c>
      <c r="J151" s="10">
        <f>J152+J153</f>
        <v>15227502.32</v>
      </c>
      <c r="K151" s="10">
        <f t="shared" si="39"/>
        <v>118579</v>
      </c>
      <c r="L151" s="10">
        <f t="shared" si="39"/>
        <v>118766</v>
      </c>
      <c r="M151" s="10">
        <f t="shared" si="39"/>
        <v>0</v>
      </c>
    </row>
    <row r="152" spans="1:29" ht="120">
      <c r="A152" s="3"/>
      <c r="B152" s="19" t="s">
        <v>174</v>
      </c>
      <c r="C152" s="19" t="s">
        <v>135</v>
      </c>
      <c r="D152" s="19"/>
      <c r="E152" s="27" t="s">
        <v>14</v>
      </c>
      <c r="F152" s="20" t="s">
        <v>64</v>
      </c>
      <c r="G152" s="7">
        <v>171641.44</v>
      </c>
      <c r="H152" s="7">
        <v>171641.44</v>
      </c>
      <c r="I152" s="7">
        <v>171641.44</v>
      </c>
      <c r="J152" s="11">
        <v>7818147.3200000003</v>
      </c>
      <c r="K152" s="7">
        <v>118579</v>
      </c>
      <c r="L152" s="7">
        <v>118766</v>
      </c>
      <c r="M152" s="21">
        <v>0</v>
      </c>
    </row>
    <row r="153" spans="1:29" ht="150">
      <c r="A153" s="3"/>
      <c r="B153" s="58" t="s">
        <v>174</v>
      </c>
      <c r="C153" s="19" t="s">
        <v>267</v>
      </c>
      <c r="D153" s="19"/>
      <c r="E153" s="27" t="s">
        <v>14</v>
      </c>
      <c r="F153" s="20" t="s">
        <v>244</v>
      </c>
      <c r="G153" s="7"/>
      <c r="H153" s="7"/>
      <c r="I153" s="7"/>
      <c r="J153" s="23">
        <v>7409355</v>
      </c>
      <c r="K153" s="7"/>
      <c r="L153" s="7"/>
      <c r="M153" s="21"/>
    </row>
    <row r="154" spans="1:29" s="16" customFormat="1" ht="105">
      <c r="A154" s="15"/>
      <c r="B154" s="59" t="s">
        <v>258</v>
      </c>
      <c r="C154" s="25" t="s">
        <v>339</v>
      </c>
      <c r="D154" s="25"/>
      <c r="E154" s="40" t="s">
        <v>14</v>
      </c>
      <c r="F154" s="20" t="s">
        <v>49</v>
      </c>
      <c r="G154" s="10">
        <v>38396.339999999997</v>
      </c>
      <c r="H154" s="10">
        <v>38396.339999999997</v>
      </c>
      <c r="I154" s="10"/>
      <c r="J154" s="60"/>
      <c r="K154" s="10">
        <v>276086.36</v>
      </c>
      <c r="L154" s="10">
        <v>306701.87</v>
      </c>
      <c r="M154" s="10">
        <v>0</v>
      </c>
      <c r="N154" s="61"/>
      <c r="O154" s="61"/>
      <c r="P154" s="61"/>
      <c r="Q154" s="61"/>
      <c r="R154" s="61"/>
      <c r="S154" s="61"/>
      <c r="T154" s="61"/>
      <c r="U154" s="61"/>
      <c r="V154" s="61"/>
      <c r="W154" s="61"/>
      <c r="X154" s="61"/>
      <c r="Y154" s="61"/>
      <c r="Z154" s="61"/>
      <c r="AA154" s="61"/>
      <c r="AB154" s="61"/>
      <c r="AC154" s="61"/>
    </row>
    <row r="155" spans="1:29" ht="57">
      <c r="A155" s="3"/>
      <c r="C155" s="25" t="s">
        <v>338</v>
      </c>
      <c r="D155" s="25" t="s">
        <v>136</v>
      </c>
      <c r="E155" s="27" t="s">
        <v>14</v>
      </c>
      <c r="F155" s="46"/>
      <c r="G155" s="10">
        <f t="shared" ref="G155:M155" si="40">SUM(G156:G161)</f>
        <v>54591937.660000004</v>
      </c>
      <c r="H155" s="8">
        <f t="shared" si="40"/>
        <v>50867937.670000002</v>
      </c>
      <c r="I155" s="10">
        <f t="shared" si="40"/>
        <v>30209507.050000001</v>
      </c>
      <c r="J155" s="10">
        <f t="shared" si="40"/>
        <v>60027215.129999995</v>
      </c>
      <c r="K155" s="10">
        <f t="shared" si="40"/>
        <v>12604463.68</v>
      </c>
      <c r="L155" s="10">
        <f t="shared" si="40"/>
        <v>3125583</v>
      </c>
      <c r="M155" s="10">
        <f t="shared" si="40"/>
        <v>3125583</v>
      </c>
    </row>
    <row r="156" spans="1:29" ht="90">
      <c r="A156" s="3"/>
      <c r="B156" s="20" t="s">
        <v>137</v>
      </c>
      <c r="C156" s="20" t="s">
        <v>138</v>
      </c>
      <c r="D156" s="19"/>
      <c r="E156" s="27" t="s">
        <v>14</v>
      </c>
      <c r="F156" s="20" t="s">
        <v>44</v>
      </c>
      <c r="G156" s="7">
        <v>5106249.99</v>
      </c>
      <c r="H156" s="6">
        <v>1382250</v>
      </c>
      <c r="I156" s="7">
        <v>0</v>
      </c>
      <c r="J156" s="7">
        <v>758100</v>
      </c>
      <c r="K156" s="7">
        <v>0</v>
      </c>
      <c r="L156" s="7">
        <v>0</v>
      </c>
      <c r="M156" s="7">
        <v>0</v>
      </c>
    </row>
    <row r="157" spans="1:29" ht="105">
      <c r="A157" s="3"/>
      <c r="B157" s="20" t="s">
        <v>137</v>
      </c>
      <c r="C157" s="20" t="s">
        <v>193</v>
      </c>
      <c r="D157" s="19"/>
      <c r="E157" s="27" t="s">
        <v>14</v>
      </c>
      <c r="F157" s="20" t="s">
        <v>49</v>
      </c>
      <c r="G157" s="7">
        <v>38000</v>
      </c>
      <c r="H157" s="6">
        <v>38000</v>
      </c>
      <c r="I157" s="7">
        <v>0</v>
      </c>
      <c r="J157" s="7">
        <v>0</v>
      </c>
      <c r="K157" s="7">
        <v>0</v>
      </c>
      <c r="L157" s="7">
        <v>0</v>
      </c>
      <c r="M157" s="7">
        <v>0</v>
      </c>
    </row>
    <row r="158" spans="1:29" ht="120">
      <c r="A158" s="3"/>
      <c r="B158" s="20" t="s">
        <v>137</v>
      </c>
      <c r="C158" s="20" t="s">
        <v>139</v>
      </c>
      <c r="D158" s="19"/>
      <c r="E158" s="27" t="s">
        <v>14</v>
      </c>
      <c r="F158" s="20" t="s">
        <v>111</v>
      </c>
      <c r="G158" s="7">
        <v>2411967</v>
      </c>
      <c r="H158" s="7">
        <v>2411967</v>
      </c>
      <c r="I158" s="7">
        <v>1808975.25</v>
      </c>
      <c r="J158" s="7">
        <v>2778029</v>
      </c>
      <c r="K158" s="7">
        <v>2171343</v>
      </c>
      <c r="L158" s="7">
        <v>2171343</v>
      </c>
      <c r="M158" s="7">
        <v>2171343</v>
      </c>
    </row>
    <row r="159" spans="1:29" ht="120">
      <c r="A159" s="3"/>
      <c r="B159" s="20" t="s">
        <v>137</v>
      </c>
      <c r="C159" s="20" t="s">
        <v>140</v>
      </c>
      <c r="D159" s="19"/>
      <c r="E159" s="27" t="s">
        <v>14</v>
      </c>
      <c r="F159" s="20" t="s">
        <v>64</v>
      </c>
      <c r="G159" s="7">
        <v>20457766</v>
      </c>
      <c r="H159" s="7">
        <v>20457766</v>
      </c>
      <c r="I159" s="7">
        <v>15628325</v>
      </c>
      <c r="J159" s="7">
        <v>20337038.899999999</v>
      </c>
      <c r="K159" s="7">
        <v>0</v>
      </c>
      <c r="L159" s="7">
        <v>0</v>
      </c>
      <c r="M159" s="7">
        <v>0</v>
      </c>
    </row>
    <row r="160" spans="1:29" ht="150">
      <c r="A160" s="3"/>
      <c r="B160" s="20" t="s">
        <v>137</v>
      </c>
      <c r="C160" s="20" t="s">
        <v>141</v>
      </c>
      <c r="D160" s="19"/>
      <c r="E160" s="27" t="s">
        <v>14</v>
      </c>
      <c r="F160" s="20" t="s">
        <v>245</v>
      </c>
      <c r="G160" s="7">
        <v>7176170</v>
      </c>
      <c r="H160" s="7">
        <v>7176170</v>
      </c>
      <c r="I160" s="7">
        <v>5696316.8499999996</v>
      </c>
      <c r="J160" s="7">
        <v>6218367.5</v>
      </c>
      <c r="K160" s="7">
        <v>1478880.68</v>
      </c>
      <c r="L160" s="7">
        <v>0</v>
      </c>
      <c r="M160" s="7">
        <v>0</v>
      </c>
    </row>
    <row r="161" spans="1:13" ht="120">
      <c r="A161" s="3"/>
      <c r="B161" s="20" t="s">
        <v>142</v>
      </c>
      <c r="C161" s="20" t="s">
        <v>143</v>
      </c>
      <c r="D161" s="19"/>
      <c r="E161" s="27" t="s">
        <v>14</v>
      </c>
      <c r="F161" s="20" t="s">
        <v>54</v>
      </c>
      <c r="G161" s="7">
        <v>19401784.670000002</v>
      </c>
      <c r="H161" s="7">
        <v>19401784.670000002</v>
      </c>
      <c r="I161" s="7">
        <v>7075889.9500000002</v>
      </c>
      <c r="J161" s="7">
        <v>29935679.73</v>
      </c>
      <c r="K161" s="7">
        <f>954240+8000000</f>
        <v>8954240</v>
      </c>
      <c r="L161" s="7">
        <v>954240</v>
      </c>
      <c r="M161" s="21">
        <v>954240</v>
      </c>
    </row>
    <row r="162" spans="1:13" ht="97.5" customHeight="1">
      <c r="A162" s="3"/>
      <c r="B162" s="25"/>
      <c r="C162" s="46" t="s">
        <v>144</v>
      </c>
      <c r="D162" s="25" t="s">
        <v>145</v>
      </c>
      <c r="E162" s="27" t="s">
        <v>14</v>
      </c>
      <c r="F162" s="46"/>
      <c r="G162" s="24">
        <f t="shared" ref="G162:M162" si="41">G163+G167+G169+G170</f>
        <v>231199136.28</v>
      </c>
      <c r="H162" s="24">
        <f t="shared" si="41"/>
        <v>231199136.28</v>
      </c>
      <c r="I162" s="24">
        <f t="shared" si="41"/>
        <v>152266670.27000001</v>
      </c>
      <c r="J162" s="24">
        <f t="shared" si="41"/>
        <v>209974402.13</v>
      </c>
      <c r="K162" s="24">
        <f t="shared" si="41"/>
        <v>265153459.44</v>
      </c>
      <c r="L162" s="24">
        <f t="shared" si="41"/>
        <v>268369790.81</v>
      </c>
      <c r="M162" s="24">
        <f t="shared" si="41"/>
        <v>267192353.75</v>
      </c>
    </row>
    <row r="163" spans="1:13" ht="85.5">
      <c r="A163" s="3"/>
      <c r="B163" s="25" t="s">
        <v>147</v>
      </c>
      <c r="C163" s="25" t="s">
        <v>146</v>
      </c>
      <c r="D163" s="25"/>
      <c r="E163" s="27" t="s">
        <v>14</v>
      </c>
      <c r="F163" s="46"/>
      <c r="G163" s="10">
        <f t="shared" ref="G163:M163" si="42">SUM(G164:G166)</f>
        <v>8258823.9299999997</v>
      </c>
      <c r="H163" s="8">
        <f t="shared" si="42"/>
        <v>8258823.9299999997</v>
      </c>
      <c r="I163" s="10">
        <f t="shared" si="42"/>
        <v>3615937.62</v>
      </c>
      <c r="J163" s="10">
        <f t="shared" si="42"/>
        <v>6178847.5599999996</v>
      </c>
      <c r="K163" s="10">
        <f t="shared" si="42"/>
        <v>14495406.100000001</v>
      </c>
      <c r="L163" s="10">
        <f t="shared" si="42"/>
        <v>14400874.75</v>
      </c>
      <c r="M163" s="10">
        <f t="shared" si="42"/>
        <v>14400874.75</v>
      </c>
    </row>
    <row r="164" spans="1:13" ht="90">
      <c r="A164" s="3"/>
      <c r="B164" s="20" t="s">
        <v>147</v>
      </c>
      <c r="C164" s="20" t="s">
        <v>148</v>
      </c>
      <c r="D164" s="19"/>
      <c r="E164" s="27" t="s">
        <v>14</v>
      </c>
      <c r="F164" s="20" t="s">
        <v>44</v>
      </c>
      <c r="G164" s="7">
        <v>1391828.93</v>
      </c>
      <c r="H164" s="6">
        <v>1391828.93</v>
      </c>
      <c r="I164" s="7">
        <v>796738</v>
      </c>
      <c r="J164" s="7">
        <v>1057152.28</v>
      </c>
      <c r="K164" s="7">
        <v>1499568.87</v>
      </c>
      <c r="L164" s="7">
        <v>1510328.88</v>
      </c>
      <c r="M164" s="7">
        <v>1510328.88</v>
      </c>
    </row>
    <row r="165" spans="1:13" ht="120">
      <c r="A165" s="3"/>
      <c r="B165" s="20" t="s">
        <v>147</v>
      </c>
      <c r="C165" s="20" t="s">
        <v>149</v>
      </c>
      <c r="D165" s="19"/>
      <c r="E165" s="27" t="s">
        <v>14</v>
      </c>
      <c r="F165" s="20" t="s">
        <v>111</v>
      </c>
      <c r="G165" s="7">
        <v>0</v>
      </c>
      <c r="H165" s="6">
        <v>0</v>
      </c>
      <c r="I165" s="7">
        <v>0</v>
      </c>
      <c r="J165" s="7">
        <v>276732.09999999998</v>
      </c>
      <c r="K165" s="7">
        <v>0</v>
      </c>
      <c r="L165" s="7">
        <v>0</v>
      </c>
      <c r="M165" s="7">
        <v>0</v>
      </c>
    </row>
    <row r="166" spans="1:13" ht="120">
      <c r="A166" s="3"/>
      <c r="B166" s="20" t="s">
        <v>147</v>
      </c>
      <c r="C166" s="20" t="s">
        <v>150</v>
      </c>
      <c r="D166" s="19"/>
      <c r="E166" s="27" t="s">
        <v>14</v>
      </c>
      <c r="F166" s="20" t="s">
        <v>54</v>
      </c>
      <c r="G166" s="7">
        <v>6866995</v>
      </c>
      <c r="H166" s="7">
        <v>6866995</v>
      </c>
      <c r="I166" s="7">
        <v>2819199.62</v>
      </c>
      <c r="J166" s="7">
        <v>4844963.18</v>
      </c>
      <c r="K166" s="7">
        <v>12995837.23</v>
      </c>
      <c r="L166" s="7">
        <v>12890545.869999999</v>
      </c>
      <c r="M166" s="7">
        <v>12890545.869999999</v>
      </c>
    </row>
    <row r="167" spans="1:13" ht="159.75" customHeight="1">
      <c r="A167" s="3"/>
      <c r="B167" s="46" t="s">
        <v>173</v>
      </c>
      <c r="C167" s="46" t="s">
        <v>151</v>
      </c>
      <c r="D167" s="19"/>
      <c r="E167" s="27" t="s">
        <v>14</v>
      </c>
      <c r="F167" s="46"/>
      <c r="G167" s="24">
        <f>G168</f>
        <v>3577318.85</v>
      </c>
      <c r="H167" s="24">
        <f t="shared" ref="H167:M167" si="43">H168</f>
        <v>3577318.85</v>
      </c>
      <c r="I167" s="24">
        <f t="shared" si="43"/>
        <v>2409732.65</v>
      </c>
      <c r="J167" s="24">
        <f t="shared" si="43"/>
        <v>2219112</v>
      </c>
      <c r="K167" s="24">
        <f t="shared" si="43"/>
        <v>9414240</v>
      </c>
      <c r="L167" s="24">
        <f t="shared" si="43"/>
        <v>9414240</v>
      </c>
      <c r="M167" s="24">
        <f t="shared" si="43"/>
        <v>8237460</v>
      </c>
    </row>
    <row r="168" spans="1:13" ht="150">
      <c r="A168" s="3"/>
      <c r="B168" s="20" t="s">
        <v>173</v>
      </c>
      <c r="C168" s="19" t="s">
        <v>337</v>
      </c>
      <c r="D168" s="19"/>
      <c r="E168" s="27" t="s">
        <v>14</v>
      </c>
      <c r="F168" s="20" t="s">
        <v>245</v>
      </c>
      <c r="G168" s="6">
        <v>3577318.85</v>
      </c>
      <c r="H168" s="6">
        <v>3577318.85</v>
      </c>
      <c r="I168" s="11">
        <v>2409732.65</v>
      </c>
      <c r="J168" s="11">
        <v>2219112</v>
      </c>
      <c r="K168" s="7">
        <v>9414240</v>
      </c>
      <c r="L168" s="7">
        <v>9414240</v>
      </c>
      <c r="M168" s="21">
        <v>8237460</v>
      </c>
    </row>
    <row r="169" spans="1:13" ht="174.75" customHeight="1">
      <c r="A169" s="3"/>
      <c r="B169" s="25" t="s">
        <v>335</v>
      </c>
      <c r="C169" s="25" t="s">
        <v>336</v>
      </c>
      <c r="D169" s="25" t="s">
        <v>34</v>
      </c>
      <c r="E169" s="27" t="s">
        <v>14</v>
      </c>
      <c r="F169" s="46" t="s">
        <v>111</v>
      </c>
      <c r="G169" s="10">
        <v>0</v>
      </c>
      <c r="H169" s="8">
        <v>0</v>
      </c>
      <c r="I169" s="10">
        <v>0</v>
      </c>
      <c r="J169" s="10">
        <v>34224</v>
      </c>
      <c r="K169" s="24">
        <v>742.34</v>
      </c>
      <c r="L169" s="24">
        <v>657.06</v>
      </c>
      <c r="M169" s="47">
        <v>0</v>
      </c>
    </row>
    <row r="170" spans="1:13" ht="57">
      <c r="A170" s="3"/>
      <c r="B170" s="25" t="s">
        <v>178</v>
      </c>
      <c r="C170" s="25" t="s">
        <v>152</v>
      </c>
      <c r="D170" s="25"/>
      <c r="E170" s="27" t="s">
        <v>14</v>
      </c>
      <c r="F170" s="46"/>
      <c r="G170" s="8">
        <f t="shared" ref="G170:M170" si="44">G171+G172</f>
        <v>219362993.5</v>
      </c>
      <c r="H170" s="8">
        <f t="shared" si="44"/>
        <v>219362993.5</v>
      </c>
      <c r="I170" s="10">
        <f t="shared" si="44"/>
        <v>146241000</v>
      </c>
      <c r="J170" s="10">
        <f t="shared" si="44"/>
        <v>201542218.56999999</v>
      </c>
      <c r="K170" s="10">
        <f t="shared" si="44"/>
        <v>241243071</v>
      </c>
      <c r="L170" s="10">
        <f t="shared" si="44"/>
        <v>244554019</v>
      </c>
      <c r="M170" s="10">
        <f t="shared" si="44"/>
        <v>244554019</v>
      </c>
    </row>
    <row r="171" spans="1:13" ht="120">
      <c r="A171" s="3"/>
      <c r="B171" s="19" t="s">
        <v>178</v>
      </c>
      <c r="C171" s="19" t="s">
        <v>153</v>
      </c>
      <c r="D171" s="19"/>
      <c r="E171" s="27" t="s">
        <v>14</v>
      </c>
      <c r="F171" s="20" t="s">
        <v>111</v>
      </c>
      <c r="G171" s="11">
        <v>0</v>
      </c>
      <c r="H171" s="6">
        <v>0</v>
      </c>
      <c r="I171" s="11">
        <v>0</v>
      </c>
      <c r="J171" s="11">
        <v>0</v>
      </c>
      <c r="K171" s="7">
        <v>0</v>
      </c>
      <c r="L171" s="7">
        <v>0</v>
      </c>
      <c r="M171" s="21">
        <v>0</v>
      </c>
    </row>
    <row r="172" spans="1:13" ht="120">
      <c r="A172" s="4"/>
      <c r="B172" s="19" t="s">
        <v>178</v>
      </c>
      <c r="C172" s="19" t="s">
        <v>154</v>
      </c>
      <c r="D172" s="19"/>
      <c r="E172" s="27" t="s">
        <v>14</v>
      </c>
      <c r="F172" s="20" t="s">
        <v>54</v>
      </c>
      <c r="G172" s="11">
        <v>219362993.5</v>
      </c>
      <c r="H172" s="6">
        <v>219362993.5</v>
      </c>
      <c r="I172" s="11">
        <v>146241000</v>
      </c>
      <c r="J172" s="11">
        <v>201542218.56999999</v>
      </c>
      <c r="K172" s="7">
        <v>241243071</v>
      </c>
      <c r="L172" s="7">
        <v>244554019</v>
      </c>
      <c r="M172" s="7">
        <v>244554019</v>
      </c>
    </row>
    <row r="173" spans="1:13" ht="42.75">
      <c r="A173" s="4"/>
      <c r="B173" s="25"/>
      <c r="C173" s="25" t="s">
        <v>155</v>
      </c>
      <c r="D173" s="25" t="s">
        <v>334</v>
      </c>
      <c r="E173" s="27" t="s">
        <v>14</v>
      </c>
      <c r="F173" s="46"/>
      <c r="G173" s="8">
        <f>G174+G181+G182+G184+G186</f>
        <v>238953698.87</v>
      </c>
      <c r="H173" s="8">
        <f t="shared" ref="H173:M173" si="45">H174+H181+H182+H184+H186</f>
        <v>238005852.61000001</v>
      </c>
      <c r="I173" s="8">
        <f>I174+I181+I182+I184+I186</f>
        <v>90610647.219999999</v>
      </c>
      <c r="J173" s="8">
        <f t="shared" si="45"/>
        <v>125496660.5</v>
      </c>
      <c r="K173" s="8">
        <f t="shared" si="45"/>
        <v>89138513.5</v>
      </c>
      <c r="L173" s="8">
        <f t="shared" si="45"/>
        <v>78550393.5</v>
      </c>
      <c r="M173" s="8">
        <f t="shared" si="45"/>
        <v>67727660.75</v>
      </c>
    </row>
    <row r="174" spans="1:13" ht="159.75" customHeight="1">
      <c r="A174" s="3"/>
      <c r="B174" s="25" t="s">
        <v>156</v>
      </c>
      <c r="C174" s="25" t="s">
        <v>333</v>
      </c>
      <c r="D174" s="25"/>
      <c r="E174" s="27" t="s">
        <v>14</v>
      </c>
      <c r="F174" s="46"/>
      <c r="G174" s="10">
        <f t="shared" ref="G174:M174" si="46">SUM(G175:G180)</f>
        <v>221689793.06</v>
      </c>
      <c r="H174" s="10">
        <f t="shared" si="46"/>
        <v>220156046.80000001</v>
      </c>
      <c r="I174" s="10">
        <f t="shared" si="46"/>
        <v>81855738.980000004</v>
      </c>
      <c r="J174" s="10">
        <f t="shared" si="46"/>
        <v>98315380.25</v>
      </c>
      <c r="K174" s="10">
        <f t="shared" si="46"/>
        <v>77268020</v>
      </c>
      <c r="L174" s="10">
        <f t="shared" si="46"/>
        <v>66363020</v>
      </c>
      <c r="M174" s="10">
        <f t="shared" si="46"/>
        <v>65863020</v>
      </c>
    </row>
    <row r="175" spans="1:13" ht="165">
      <c r="A175" s="3"/>
      <c r="B175" s="20" t="s">
        <v>156</v>
      </c>
      <c r="C175" s="20" t="s">
        <v>157</v>
      </c>
      <c r="D175" s="19"/>
      <c r="E175" s="27" t="s">
        <v>14</v>
      </c>
      <c r="F175" s="20" t="s">
        <v>44</v>
      </c>
      <c r="G175" s="7">
        <v>1317500</v>
      </c>
      <c r="H175" s="6">
        <v>1317500</v>
      </c>
      <c r="I175" s="7">
        <v>859201</v>
      </c>
      <c r="J175" s="7">
        <v>8200270</v>
      </c>
      <c r="K175" s="7">
        <v>930000</v>
      </c>
      <c r="L175" s="7">
        <v>730000</v>
      </c>
      <c r="M175" s="7">
        <v>730000</v>
      </c>
    </row>
    <row r="176" spans="1:13" ht="169.5" customHeight="1">
      <c r="A176" s="3"/>
      <c r="B176" s="20" t="s">
        <v>156</v>
      </c>
      <c r="C176" s="20" t="s">
        <v>158</v>
      </c>
      <c r="D176" s="19"/>
      <c r="E176" s="27" t="s">
        <v>14</v>
      </c>
      <c r="F176" s="20" t="s">
        <v>49</v>
      </c>
      <c r="G176" s="7">
        <v>908100</v>
      </c>
      <c r="H176" s="6">
        <v>908100</v>
      </c>
      <c r="I176" s="7">
        <v>340614.12</v>
      </c>
      <c r="J176" s="7">
        <v>112000</v>
      </c>
      <c r="K176" s="7">
        <v>662000</v>
      </c>
      <c r="L176" s="7">
        <v>662000</v>
      </c>
      <c r="M176" s="21">
        <v>662000</v>
      </c>
    </row>
    <row r="177" spans="1:13" ht="163.5" customHeight="1">
      <c r="A177" s="3"/>
      <c r="B177" s="20" t="s">
        <v>156</v>
      </c>
      <c r="C177" s="20" t="s">
        <v>159</v>
      </c>
      <c r="D177" s="19"/>
      <c r="E177" s="27" t="s">
        <v>14</v>
      </c>
      <c r="F177" s="20" t="s">
        <v>160</v>
      </c>
      <c r="G177" s="7">
        <v>18653600</v>
      </c>
      <c r="H177" s="7">
        <v>18653600</v>
      </c>
      <c r="I177" s="7">
        <v>12154264</v>
      </c>
      <c r="J177" s="7">
        <v>11793181.060000001</v>
      </c>
      <c r="K177" s="7">
        <v>22951350</v>
      </c>
      <c r="L177" s="7">
        <v>23467550</v>
      </c>
      <c r="M177" s="7">
        <v>23467550</v>
      </c>
    </row>
    <row r="178" spans="1:13" ht="165.75" customHeight="1">
      <c r="A178" s="3"/>
      <c r="B178" s="20" t="s">
        <v>156</v>
      </c>
      <c r="C178" s="20" t="s">
        <v>161</v>
      </c>
      <c r="D178" s="19"/>
      <c r="E178" s="27" t="s">
        <v>14</v>
      </c>
      <c r="F178" s="20" t="s">
        <v>64</v>
      </c>
      <c r="G178" s="7">
        <v>46457829</v>
      </c>
      <c r="H178" s="6">
        <v>46457829</v>
      </c>
      <c r="I178" s="7">
        <v>29390850</v>
      </c>
      <c r="J178" s="7">
        <v>44205307.5</v>
      </c>
      <c r="K178" s="7">
        <v>47024670</v>
      </c>
      <c r="L178" s="7">
        <v>35803470</v>
      </c>
      <c r="M178" s="21">
        <v>35303470</v>
      </c>
    </row>
    <row r="179" spans="1:13" s="22" customFormat="1" ht="165.75" customHeight="1">
      <c r="A179" s="19"/>
      <c r="B179" s="20" t="s">
        <v>156</v>
      </c>
      <c r="C179" s="20" t="s">
        <v>255</v>
      </c>
      <c r="D179" s="19"/>
      <c r="E179" s="27" t="s">
        <v>14</v>
      </c>
      <c r="F179" s="20" t="s">
        <v>246</v>
      </c>
      <c r="G179" s="7">
        <v>148964641.06</v>
      </c>
      <c r="H179" s="7">
        <v>147430894.80000001</v>
      </c>
      <c r="I179" s="7">
        <v>37345050.719999999</v>
      </c>
      <c r="J179" s="7"/>
      <c r="K179" s="7">
        <v>0</v>
      </c>
      <c r="L179" s="7">
        <v>0</v>
      </c>
      <c r="M179" s="21">
        <v>0</v>
      </c>
    </row>
    <row r="180" spans="1:13" ht="166.5" customHeight="1">
      <c r="A180" s="3"/>
      <c r="B180" s="20" t="s">
        <v>156</v>
      </c>
      <c r="C180" s="20" t="s">
        <v>162</v>
      </c>
      <c r="D180" s="19"/>
      <c r="E180" s="27" t="s">
        <v>14</v>
      </c>
      <c r="F180" s="20" t="s">
        <v>245</v>
      </c>
      <c r="G180" s="7">
        <v>5388123</v>
      </c>
      <c r="H180" s="7">
        <v>5388123</v>
      </c>
      <c r="I180" s="7">
        <v>1765759.14</v>
      </c>
      <c r="J180" s="7">
        <v>34004621.689999998</v>
      </c>
      <c r="K180" s="17">
        <v>5700000</v>
      </c>
      <c r="L180" s="17">
        <v>5700000</v>
      </c>
      <c r="M180" s="17">
        <v>5700000</v>
      </c>
    </row>
    <row r="181" spans="1:13" ht="166.5" customHeight="1">
      <c r="A181" s="3"/>
      <c r="B181" s="46" t="s">
        <v>332</v>
      </c>
      <c r="C181" s="46" t="s">
        <v>259</v>
      </c>
      <c r="D181" s="19"/>
      <c r="E181" s="40" t="s">
        <v>14</v>
      </c>
      <c r="F181" s="46" t="s">
        <v>54</v>
      </c>
      <c r="G181" s="24">
        <v>427066.86</v>
      </c>
      <c r="H181" s="24">
        <v>427066.86</v>
      </c>
      <c r="I181" s="7"/>
      <c r="J181" s="7"/>
      <c r="K181" s="17"/>
      <c r="L181" s="7"/>
      <c r="M181" s="21"/>
    </row>
    <row r="182" spans="1:13" ht="372.75" customHeight="1">
      <c r="A182" s="3"/>
      <c r="B182" s="51" t="s">
        <v>331</v>
      </c>
      <c r="C182" s="46" t="s">
        <v>163</v>
      </c>
      <c r="D182" s="25"/>
      <c r="E182" s="27" t="s">
        <v>14</v>
      </c>
      <c r="F182" s="20"/>
      <c r="G182" s="24">
        <f>G183</f>
        <v>10311840</v>
      </c>
      <c r="H182" s="24">
        <f t="shared" ref="H182:M182" si="47">H183</f>
        <v>10311840</v>
      </c>
      <c r="I182" s="24">
        <f>I183</f>
        <v>6724421.9699999997</v>
      </c>
      <c r="J182" s="24">
        <f t="shared" si="47"/>
        <v>9920069.2400000002</v>
      </c>
      <c r="K182" s="24">
        <f t="shared" si="47"/>
        <v>10311840</v>
      </c>
      <c r="L182" s="24">
        <f t="shared" si="47"/>
        <v>10311840</v>
      </c>
      <c r="M182" s="24">
        <f t="shared" si="47"/>
        <v>0</v>
      </c>
    </row>
    <row r="183" spans="1:13" ht="322.5" customHeight="1">
      <c r="A183" s="4"/>
      <c r="B183" s="41" t="s">
        <v>331</v>
      </c>
      <c r="C183" s="62" t="s">
        <v>164</v>
      </c>
      <c r="D183" s="62"/>
      <c r="E183" s="63" t="s">
        <v>14</v>
      </c>
      <c r="F183" s="64" t="s">
        <v>54</v>
      </c>
      <c r="G183" s="65">
        <v>10311840</v>
      </c>
      <c r="H183" s="65">
        <v>10311840</v>
      </c>
      <c r="I183" s="66">
        <v>6724421.9699999997</v>
      </c>
      <c r="J183" s="66">
        <v>9920069.2400000002</v>
      </c>
      <c r="K183" s="67">
        <v>10311840</v>
      </c>
      <c r="L183" s="67">
        <v>10311840</v>
      </c>
      <c r="M183" s="67">
        <v>0</v>
      </c>
    </row>
    <row r="184" spans="1:13" ht="185.25" customHeight="1">
      <c r="A184" s="15"/>
      <c r="B184" s="25" t="s">
        <v>260</v>
      </c>
      <c r="C184" s="19" t="s">
        <v>262</v>
      </c>
      <c r="D184" s="19"/>
      <c r="E184" s="27"/>
      <c r="F184" s="20"/>
      <c r="G184" s="68">
        <f>G185</f>
        <v>4391906.95</v>
      </c>
      <c r="H184" s="68">
        <f t="shared" ref="H184:M184" si="48">H185</f>
        <v>4391906.95</v>
      </c>
      <c r="I184" s="68">
        <f t="shared" si="48"/>
        <v>1317572.08</v>
      </c>
      <c r="J184" s="68">
        <f t="shared" si="48"/>
        <v>0</v>
      </c>
      <c r="K184" s="68">
        <f t="shared" si="48"/>
        <v>0</v>
      </c>
      <c r="L184" s="68">
        <f t="shared" si="48"/>
        <v>0</v>
      </c>
      <c r="M184" s="68">
        <f t="shared" si="48"/>
        <v>0</v>
      </c>
    </row>
    <row r="185" spans="1:13" ht="185.25" customHeight="1">
      <c r="A185" s="15"/>
      <c r="B185" s="19" t="s">
        <v>260</v>
      </c>
      <c r="C185" s="19" t="s">
        <v>261</v>
      </c>
      <c r="D185" s="19"/>
      <c r="E185" s="27" t="s">
        <v>14</v>
      </c>
      <c r="F185" s="20" t="s">
        <v>246</v>
      </c>
      <c r="G185" s="69">
        <v>4391906.95</v>
      </c>
      <c r="H185" s="69">
        <v>4391906.95</v>
      </c>
      <c r="I185" s="11">
        <v>1317572.08</v>
      </c>
      <c r="J185" s="11"/>
      <c r="K185" s="11"/>
      <c r="L185" s="11"/>
      <c r="M185" s="11"/>
    </row>
    <row r="186" spans="1:13" ht="71.25" customHeight="1">
      <c r="A186" s="4"/>
      <c r="B186" s="25" t="s">
        <v>330</v>
      </c>
      <c r="C186" s="25" t="s">
        <v>165</v>
      </c>
      <c r="D186" s="25"/>
      <c r="E186" s="27" t="s">
        <v>14</v>
      </c>
      <c r="F186" s="20" t="s">
        <v>106</v>
      </c>
      <c r="G186" s="10">
        <f>G187++G188</f>
        <v>2133092</v>
      </c>
      <c r="H186" s="10">
        <f t="shared" ref="H186:M186" si="49">H187++H188</f>
        <v>2718992</v>
      </c>
      <c r="I186" s="10">
        <f t="shared" si="49"/>
        <v>712914.19</v>
      </c>
      <c r="J186" s="10">
        <f t="shared" si="49"/>
        <v>17261211.010000002</v>
      </c>
      <c r="K186" s="10">
        <f t="shared" si="49"/>
        <v>1558653.5</v>
      </c>
      <c r="L186" s="10">
        <f t="shared" si="49"/>
        <v>1875533.5</v>
      </c>
      <c r="M186" s="10">
        <f t="shared" si="49"/>
        <v>1864640.75</v>
      </c>
    </row>
    <row r="187" spans="1:13" ht="90">
      <c r="A187" s="4"/>
      <c r="B187" s="19" t="s">
        <v>330</v>
      </c>
      <c r="C187" s="19" t="s">
        <v>166</v>
      </c>
      <c r="D187" s="25"/>
      <c r="E187" s="27" t="s">
        <v>14</v>
      </c>
      <c r="F187" s="20" t="s">
        <v>44</v>
      </c>
      <c r="G187" s="11">
        <v>0</v>
      </c>
      <c r="H187" s="11">
        <v>585900</v>
      </c>
      <c r="I187" s="11">
        <v>585900</v>
      </c>
      <c r="J187" s="11">
        <v>0</v>
      </c>
      <c r="K187" s="11">
        <v>0</v>
      </c>
      <c r="L187" s="11">
        <v>0</v>
      </c>
      <c r="M187" s="11">
        <v>0</v>
      </c>
    </row>
    <row r="188" spans="1:13" ht="120">
      <c r="A188" s="3"/>
      <c r="B188" s="19" t="s">
        <v>330</v>
      </c>
      <c r="C188" s="19" t="s">
        <v>373</v>
      </c>
      <c r="D188" s="19"/>
      <c r="E188" s="27" t="s">
        <v>14</v>
      </c>
      <c r="F188" s="20" t="s">
        <v>54</v>
      </c>
      <c r="G188" s="11">
        <v>2133092</v>
      </c>
      <c r="H188" s="11">
        <v>2133092</v>
      </c>
      <c r="I188" s="11">
        <v>127014.19</v>
      </c>
      <c r="J188" s="11">
        <v>17261211.010000002</v>
      </c>
      <c r="K188" s="11">
        <v>1558653.5</v>
      </c>
      <c r="L188" s="11">
        <v>1875533.5</v>
      </c>
      <c r="M188" s="11">
        <v>1864640.75</v>
      </c>
    </row>
    <row r="189" spans="1:13" ht="242.25">
      <c r="A189" s="3"/>
      <c r="B189" s="25"/>
      <c r="C189" s="25" t="s">
        <v>167</v>
      </c>
      <c r="D189" s="25" t="s">
        <v>329</v>
      </c>
      <c r="E189" s="27" t="s">
        <v>14</v>
      </c>
      <c r="F189" s="46"/>
      <c r="G189" s="8">
        <f>SUM(G190:G192)</f>
        <v>131751.43</v>
      </c>
      <c r="H189" s="10">
        <f t="shared" ref="H189:J189" si="50">SUM(H190:H192)</f>
        <v>131751.43</v>
      </c>
      <c r="I189" s="10">
        <f t="shared" si="50"/>
        <v>145892.69</v>
      </c>
      <c r="J189" s="10">
        <f t="shared" si="50"/>
        <v>303976.98</v>
      </c>
      <c r="K189" s="10">
        <f t="shared" ref="K189:M189" si="51">SUM(K190:K192)</f>
        <v>0</v>
      </c>
      <c r="L189" s="10">
        <f t="shared" si="51"/>
        <v>0</v>
      </c>
      <c r="M189" s="10">
        <f t="shared" si="51"/>
        <v>0</v>
      </c>
    </row>
    <row r="190" spans="1:13" ht="120">
      <c r="A190" s="3"/>
      <c r="B190" s="25" t="s">
        <v>168</v>
      </c>
      <c r="C190" s="25" t="s">
        <v>169</v>
      </c>
      <c r="D190" s="19"/>
      <c r="E190" s="27" t="s">
        <v>14</v>
      </c>
      <c r="F190" s="20" t="s">
        <v>54</v>
      </c>
      <c r="G190" s="10">
        <v>0</v>
      </c>
      <c r="H190" s="8">
        <v>0</v>
      </c>
      <c r="I190" s="10">
        <v>14141.26</v>
      </c>
      <c r="J190" s="10">
        <v>0</v>
      </c>
      <c r="K190" s="10">
        <v>0</v>
      </c>
      <c r="L190" s="10">
        <v>0</v>
      </c>
      <c r="M190" s="10">
        <v>0</v>
      </c>
    </row>
    <row r="191" spans="1:13" ht="120.75" customHeight="1">
      <c r="A191" s="3"/>
      <c r="B191" s="19" t="s">
        <v>325</v>
      </c>
      <c r="C191" s="19" t="s">
        <v>326</v>
      </c>
      <c r="D191" s="19"/>
      <c r="E191" s="27" t="s">
        <v>14</v>
      </c>
      <c r="G191" s="11">
        <v>0</v>
      </c>
      <c r="H191" s="11">
        <v>0</v>
      </c>
      <c r="J191" s="11">
        <v>4295.5</v>
      </c>
      <c r="K191" s="11">
        <v>0</v>
      </c>
      <c r="L191" s="11">
        <v>0</v>
      </c>
      <c r="M191" s="11">
        <v>0</v>
      </c>
    </row>
    <row r="192" spans="1:13" ht="135">
      <c r="A192" s="3"/>
      <c r="B192" s="19" t="s">
        <v>327</v>
      </c>
      <c r="C192" s="19" t="s">
        <v>328</v>
      </c>
      <c r="D192" s="19"/>
      <c r="E192" s="27" t="s">
        <v>14</v>
      </c>
      <c r="F192" s="20" t="s">
        <v>111</v>
      </c>
      <c r="G192" s="11">
        <v>131751.43</v>
      </c>
      <c r="H192" s="11">
        <v>131751.43</v>
      </c>
      <c r="I192" s="11">
        <v>131751.43</v>
      </c>
      <c r="J192" s="11">
        <v>299681.48</v>
      </c>
      <c r="K192" s="7">
        <v>0</v>
      </c>
      <c r="L192" s="7">
        <v>0</v>
      </c>
      <c r="M192" s="21">
        <v>0</v>
      </c>
    </row>
    <row r="193" spans="1:13" ht="156.75">
      <c r="A193" s="3"/>
      <c r="B193" s="25"/>
      <c r="C193" s="25" t="s">
        <v>324</v>
      </c>
      <c r="D193" s="25" t="s">
        <v>323</v>
      </c>
      <c r="E193" s="27" t="s">
        <v>14</v>
      </c>
      <c r="F193" s="46"/>
      <c r="G193" s="10">
        <f>SUM(G194+G197+G198)</f>
        <v>-1238610.57</v>
      </c>
      <c r="H193" s="10">
        <f>SUM(H194+H197+H198)</f>
        <v>-1252751.83</v>
      </c>
      <c r="I193" s="10">
        <f>SUM(I194+I197+I198)</f>
        <v>-1252751.83</v>
      </c>
      <c r="J193" s="10">
        <f>SUM(J194+J196+J197+J198)</f>
        <v>-13536860.07</v>
      </c>
      <c r="K193" s="10">
        <f>SUM(K194+K197+K198)</f>
        <v>0</v>
      </c>
      <c r="L193" s="10">
        <f>SUM(L194+L197+L198)</f>
        <v>0</v>
      </c>
      <c r="M193" s="10">
        <f>SUM(M194+M197+M198)</f>
        <v>0</v>
      </c>
    </row>
    <row r="194" spans="1:13" ht="91.5" customHeight="1">
      <c r="A194" s="3"/>
      <c r="B194" s="19" t="s">
        <v>322</v>
      </c>
      <c r="C194" s="19" t="s">
        <v>321</v>
      </c>
      <c r="D194" s="19"/>
      <c r="E194" s="27" t="s">
        <v>14</v>
      </c>
      <c r="F194" s="20" t="s">
        <v>111</v>
      </c>
      <c r="G194" s="11">
        <v>0</v>
      </c>
      <c r="H194" s="11">
        <v>0</v>
      </c>
      <c r="I194" s="11">
        <v>0</v>
      </c>
      <c r="J194" s="11">
        <v>-267.02999999999997</v>
      </c>
      <c r="K194" s="11">
        <v>0</v>
      </c>
      <c r="L194" s="11">
        <v>0</v>
      </c>
      <c r="M194" s="11">
        <v>0</v>
      </c>
    </row>
    <row r="195" spans="1:13" ht="256.5">
      <c r="A195" s="3"/>
      <c r="B195" s="19"/>
      <c r="C195" s="25" t="s">
        <v>268</v>
      </c>
      <c r="D195" s="25" t="s">
        <v>320</v>
      </c>
      <c r="E195" s="27"/>
      <c r="F195" s="27"/>
      <c r="G195" s="11"/>
      <c r="H195" s="11"/>
      <c r="I195" s="11"/>
      <c r="J195" s="11"/>
      <c r="K195" s="11"/>
      <c r="L195" s="11"/>
      <c r="M195" s="11"/>
    </row>
    <row r="196" spans="1:13" ht="195">
      <c r="A196" s="3"/>
      <c r="B196" s="19" t="s">
        <v>320</v>
      </c>
      <c r="C196" s="19" t="s">
        <v>269</v>
      </c>
      <c r="D196" s="19"/>
      <c r="E196" s="27" t="s">
        <v>14</v>
      </c>
      <c r="F196" s="20" t="s">
        <v>111</v>
      </c>
      <c r="G196" s="11">
        <v>0</v>
      </c>
      <c r="H196" s="11">
        <v>0</v>
      </c>
      <c r="I196" s="11">
        <v>0</v>
      </c>
      <c r="J196" s="11">
        <v>-6181.18</v>
      </c>
      <c r="K196" s="11">
        <v>0</v>
      </c>
      <c r="L196" s="11">
        <v>0</v>
      </c>
      <c r="M196" s="11">
        <v>0</v>
      </c>
    </row>
    <row r="197" spans="1:13" ht="180" customHeight="1">
      <c r="A197" s="3"/>
      <c r="B197" s="19" t="s">
        <v>320</v>
      </c>
      <c r="C197" s="19" t="s">
        <v>270</v>
      </c>
      <c r="D197" s="19"/>
      <c r="E197" s="27" t="s">
        <v>14</v>
      </c>
      <c r="F197" s="20" t="s">
        <v>54</v>
      </c>
      <c r="G197" s="11">
        <v>0</v>
      </c>
      <c r="H197" s="9">
        <v>-1548.34</v>
      </c>
      <c r="I197" s="9">
        <v>-1548.34</v>
      </c>
      <c r="J197" s="11">
        <v>0</v>
      </c>
      <c r="K197" s="11">
        <v>0</v>
      </c>
      <c r="L197" s="11">
        <v>0</v>
      </c>
      <c r="M197" s="11">
        <v>0</v>
      </c>
    </row>
    <row r="198" spans="1:13" ht="156.75">
      <c r="A198" s="3"/>
      <c r="B198" s="19"/>
      <c r="C198" s="25" t="s">
        <v>249</v>
      </c>
      <c r="D198" s="25" t="s">
        <v>195</v>
      </c>
      <c r="E198" s="27"/>
      <c r="F198" s="20"/>
      <c r="G198" s="10">
        <f>SUM(G199:G204)</f>
        <v>-1238610.57</v>
      </c>
      <c r="H198" s="10">
        <f t="shared" ref="H198:M198" si="52">SUM(H199:H204)</f>
        <v>-1251203.49</v>
      </c>
      <c r="I198" s="10">
        <f t="shared" si="52"/>
        <v>-1251203.49</v>
      </c>
      <c r="J198" s="10">
        <f t="shared" si="52"/>
        <v>-13530411.859999999</v>
      </c>
      <c r="K198" s="10">
        <f t="shared" si="52"/>
        <v>0</v>
      </c>
      <c r="L198" s="10">
        <f t="shared" si="52"/>
        <v>0</v>
      </c>
      <c r="M198" s="10">
        <f t="shared" si="52"/>
        <v>0</v>
      </c>
    </row>
    <row r="199" spans="1:13" ht="105">
      <c r="A199" s="3"/>
      <c r="B199" s="19" t="s">
        <v>195</v>
      </c>
      <c r="C199" s="19" t="s">
        <v>170</v>
      </c>
      <c r="D199" s="19"/>
      <c r="E199" s="27" t="s">
        <v>14</v>
      </c>
      <c r="F199" s="20" t="s">
        <v>44</v>
      </c>
      <c r="G199" s="11">
        <v>0</v>
      </c>
      <c r="H199" s="11">
        <v>-301306.40999999997</v>
      </c>
      <c r="I199" s="11">
        <v>-301306.40999999997</v>
      </c>
      <c r="J199" s="11">
        <v>0</v>
      </c>
      <c r="K199" s="7">
        <v>0</v>
      </c>
      <c r="L199" s="7">
        <v>0</v>
      </c>
      <c r="M199" s="7">
        <v>0</v>
      </c>
    </row>
    <row r="200" spans="1:13" ht="123.75" customHeight="1">
      <c r="A200" s="3"/>
      <c r="B200" s="19" t="s">
        <v>195</v>
      </c>
      <c r="C200" s="19" t="s">
        <v>247</v>
      </c>
      <c r="D200" s="19"/>
      <c r="E200" s="27" t="s">
        <v>14</v>
      </c>
      <c r="F200" s="20" t="s">
        <v>49</v>
      </c>
      <c r="G200" s="11"/>
      <c r="H200" s="11">
        <v>-40177.64</v>
      </c>
      <c r="I200" s="11">
        <v>-40177.64</v>
      </c>
      <c r="J200" s="11"/>
      <c r="K200" s="7"/>
      <c r="L200" s="7"/>
      <c r="M200" s="7"/>
    </row>
    <row r="201" spans="1:13" ht="120">
      <c r="A201" s="3"/>
      <c r="B201" s="19" t="s">
        <v>195</v>
      </c>
      <c r="C201" s="19" t="s">
        <v>171</v>
      </c>
      <c r="D201" s="19"/>
      <c r="E201" s="27" t="s">
        <v>14</v>
      </c>
      <c r="F201" s="20" t="s">
        <v>111</v>
      </c>
      <c r="G201" s="11">
        <v>-1238610.57</v>
      </c>
      <c r="H201" s="6">
        <v>0</v>
      </c>
      <c r="I201" s="11">
        <v>0</v>
      </c>
      <c r="J201" s="11">
        <v>-13530411.859999999</v>
      </c>
      <c r="K201" s="11">
        <v>0</v>
      </c>
      <c r="L201" s="11">
        <v>0</v>
      </c>
      <c r="M201" s="11">
        <v>0</v>
      </c>
    </row>
    <row r="202" spans="1:13" ht="120">
      <c r="A202" s="3"/>
      <c r="B202" s="19" t="s">
        <v>195</v>
      </c>
      <c r="C202" s="19" t="s">
        <v>248</v>
      </c>
      <c r="D202" s="19"/>
      <c r="E202" s="27" t="s">
        <v>14</v>
      </c>
      <c r="F202" s="20" t="s">
        <v>64</v>
      </c>
      <c r="G202" s="11"/>
      <c r="H202" s="6">
        <v>-168242.97</v>
      </c>
      <c r="I202" s="6">
        <v>-168242.97</v>
      </c>
      <c r="J202" s="11"/>
      <c r="K202" s="11"/>
      <c r="L202" s="11"/>
      <c r="M202" s="11"/>
    </row>
    <row r="203" spans="1:13" ht="150">
      <c r="A203" s="3"/>
      <c r="B203" s="19" t="s">
        <v>195</v>
      </c>
      <c r="C203" s="19" t="s">
        <v>250</v>
      </c>
      <c r="D203" s="19"/>
      <c r="E203" s="27" t="s">
        <v>14</v>
      </c>
      <c r="F203" s="20" t="s">
        <v>245</v>
      </c>
      <c r="G203" s="11"/>
      <c r="H203" s="6">
        <v>-629563.5</v>
      </c>
      <c r="I203" s="6">
        <v>-629563.5</v>
      </c>
      <c r="J203" s="11"/>
      <c r="K203" s="11"/>
      <c r="L203" s="11"/>
      <c r="M203" s="11"/>
    </row>
    <row r="204" spans="1:13" ht="120">
      <c r="A204" s="3"/>
      <c r="B204" s="19" t="s">
        <v>195</v>
      </c>
      <c r="C204" s="19" t="s">
        <v>251</v>
      </c>
      <c r="D204" s="19"/>
      <c r="E204" s="27" t="s">
        <v>14</v>
      </c>
      <c r="F204" s="20" t="s">
        <v>54</v>
      </c>
      <c r="G204" s="11"/>
      <c r="H204" s="6">
        <v>-111912.97</v>
      </c>
      <c r="I204" s="6">
        <v>-111912.97</v>
      </c>
      <c r="J204" s="11"/>
      <c r="K204" s="11"/>
      <c r="L204" s="11"/>
      <c r="M204" s="11"/>
    </row>
    <row r="205" spans="1:13">
      <c r="A205" s="28" t="s">
        <v>172</v>
      </c>
      <c r="B205" s="28"/>
      <c r="C205" s="28"/>
      <c r="D205" s="28"/>
      <c r="E205" s="28"/>
      <c r="F205" s="28"/>
      <c r="G205" s="24">
        <f t="shared" ref="G205:M205" si="53">G10+G126</f>
        <v>1020151669.0099999</v>
      </c>
      <c r="H205" s="12">
        <f t="shared" si="53"/>
        <v>1025716032.9799999</v>
      </c>
      <c r="I205" s="24">
        <f t="shared" si="53"/>
        <v>578534883.10000002</v>
      </c>
      <c r="J205" s="12">
        <f t="shared" si="53"/>
        <v>843149872</v>
      </c>
      <c r="K205" s="24">
        <f t="shared" si="53"/>
        <v>1669177048.4400001</v>
      </c>
      <c r="L205" s="24">
        <f t="shared" si="53"/>
        <v>760397357.21000004</v>
      </c>
      <c r="M205" s="47">
        <f t="shared" si="53"/>
        <v>749186716.47000003</v>
      </c>
    </row>
    <row r="206" spans="1:13">
      <c r="G206" s="13"/>
      <c r="H206" s="13"/>
      <c r="I206" s="13"/>
      <c r="J206" s="13"/>
      <c r="K206" s="13"/>
      <c r="L206" s="13"/>
    </row>
    <row r="207" spans="1:13">
      <c r="G207" s="13"/>
      <c r="H207" s="13"/>
      <c r="I207" s="13"/>
      <c r="J207" s="13"/>
      <c r="K207" s="13"/>
      <c r="L207" s="13"/>
    </row>
    <row r="208" spans="1:13">
      <c r="G208" s="13"/>
      <c r="H208" s="13"/>
      <c r="I208" s="13"/>
      <c r="J208" s="13"/>
      <c r="K208" s="13"/>
      <c r="L208" s="13"/>
    </row>
    <row r="209" spans="7:12">
      <c r="G209" s="13"/>
      <c r="H209" s="13"/>
      <c r="I209" s="13"/>
      <c r="J209" s="13"/>
      <c r="K209" s="13"/>
      <c r="L209" s="13"/>
    </row>
    <row r="210" spans="7:12">
      <c r="G210" s="13"/>
      <c r="H210" s="13"/>
      <c r="I210" s="13"/>
      <c r="J210" s="13"/>
      <c r="K210" s="13"/>
      <c r="L210" s="13"/>
    </row>
    <row r="211" spans="7:12">
      <c r="G211" s="13"/>
      <c r="H211" s="13"/>
      <c r="I211" s="13"/>
      <c r="J211" s="13"/>
      <c r="K211" s="13"/>
      <c r="L211" s="13"/>
    </row>
    <row r="212" spans="7:12">
      <c r="G212" s="13"/>
      <c r="H212" s="13"/>
      <c r="I212" s="13"/>
      <c r="J212" s="13"/>
      <c r="K212" s="13"/>
      <c r="L212" s="13"/>
    </row>
    <row r="213" spans="7:12">
      <c r="G213" s="13"/>
      <c r="H213" s="13"/>
      <c r="I213" s="13"/>
      <c r="J213" s="13"/>
      <c r="K213" s="13"/>
      <c r="L213" s="13"/>
    </row>
    <row r="214" spans="7:12">
      <c r="G214" s="13"/>
      <c r="H214" s="13"/>
      <c r="I214" s="13"/>
      <c r="J214" s="13"/>
      <c r="K214" s="13"/>
      <c r="L214" s="13"/>
    </row>
    <row r="215" spans="7:12">
      <c r="G215" s="13"/>
      <c r="H215" s="13"/>
      <c r="I215" s="13"/>
      <c r="J215" s="13"/>
      <c r="K215" s="13"/>
      <c r="L215" s="13"/>
    </row>
    <row r="216" spans="7:12">
      <c r="G216" s="13"/>
      <c r="H216" s="13"/>
      <c r="I216" s="13"/>
      <c r="J216" s="13"/>
      <c r="K216" s="13"/>
      <c r="L216" s="13"/>
    </row>
    <row r="217" spans="7:12">
      <c r="G217" s="13"/>
      <c r="H217" s="13"/>
      <c r="I217" s="13"/>
      <c r="J217" s="13"/>
      <c r="K217" s="13"/>
      <c r="L217" s="13"/>
    </row>
    <row r="218" spans="7:12">
      <c r="G218" s="13"/>
      <c r="H218" s="13"/>
      <c r="I218" s="13"/>
      <c r="J218" s="13"/>
      <c r="K218" s="13"/>
      <c r="L218" s="13"/>
    </row>
    <row r="219" spans="7:12">
      <c r="G219" s="13"/>
      <c r="H219" s="13"/>
      <c r="I219" s="13"/>
      <c r="J219" s="13"/>
      <c r="K219" s="13"/>
      <c r="L219" s="13"/>
    </row>
    <row r="220" spans="7:12">
      <c r="G220" s="13"/>
      <c r="H220" s="13"/>
      <c r="I220" s="13"/>
      <c r="J220" s="13"/>
      <c r="K220" s="13"/>
      <c r="L220" s="13"/>
    </row>
    <row r="221" spans="7:12">
      <c r="G221" s="13"/>
      <c r="H221" s="13"/>
      <c r="I221" s="13"/>
      <c r="J221" s="13"/>
      <c r="K221" s="13"/>
      <c r="L221" s="13"/>
    </row>
    <row r="222" spans="7:12">
      <c r="G222" s="13"/>
      <c r="H222" s="13"/>
      <c r="I222" s="13"/>
      <c r="J222" s="13"/>
      <c r="K222" s="13"/>
      <c r="L222" s="13"/>
    </row>
    <row r="223" spans="7:12">
      <c r="G223" s="13"/>
      <c r="H223" s="13"/>
      <c r="I223" s="13"/>
      <c r="J223" s="13"/>
      <c r="K223" s="13"/>
      <c r="L223" s="13"/>
    </row>
    <row r="224" spans="7:12">
      <c r="G224" s="13"/>
      <c r="H224" s="13"/>
      <c r="I224" s="13"/>
      <c r="J224" s="13"/>
      <c r="K224" s="13"/>
      <c r="L224" s="13"/>
    </row>
    <row r="225" spans="7:12">
      <c r="G225" s="13"/>
      <c r="H225" s="13"/>
      <c r="I225" s="13"/>
      <c r="J225" s="13"/>
      <c r="K225" s="13"/>
      <c r="L225" s="13"/>
    </row>
    <row r="226" spans="7:12">
      <c r="G226" s="13"/>
      <c r="H226" s="13"/>
      <c r="I226" s="13"/>
      <c r="J226" s="13"/>
      <c r="K226" s="13"/>
      <c r="L226" s="13"/>
    </row>
    <row r="227" spans="7:12">
      <c r="G227" s="13"/>
      <c r="H227" s="13"/>
      <c r="I227" s="13"/>
      <c r="J227" s="13"/>
      <c r="K227" s="13"/>
      <c r="L227" s="13"/>
    </row>
    <row r="228" spans="7:12">
      <c r="G228" s="13"/>
      <c r="H228" s="13"/>
      <c r="I228" s="13"/>
      <c r="J228" s="13"/>
      <c r="K228" s="13"/>
      <c r="L228" s="13"/>
    </row>
    <row r="229" spans="7:12">
      <c r="G229" s="13"/>
      <c r="H229" s="13"/>
      <c r="I229" s="13"/>
      <c r="J229" s="13"/>
      <c r="K229" s="13"/>
      <c r="L229" s="13"/>
    </row>
    <row r="230" spans="7:12">
      <c r="G230" s="13"/>
      <c r="H230" s="13"/>
      <c r="I230" s="13"/>
      <c r="J230" s="13"/>
      <c r="K230" s="13"/>
      <c r="L230" s="13"/>
    </row>
    <row r="231" spans="7:12">
      <c r="G231" s="13"/>
      <c r="H231" s="13"/>
      <c r="I231" s="13"/>
      <c r="J231" s="13"/>
      <c r="K231" s="13"/>
      <c r="L231" s="13"/>
    </row>
    <row r="232" spans="7:12">
      <c r="G232" s="13"/>
      <c r="H232" s="13"/>
      <c r="I232" s="13"/>
      <c r="J232" s="13"/>
      <c r="K232" s="13"/>
      <c r="L232" s="13"/>
    </row>
    <row r="233" spans="7:12">
      <c r="G233" s="13"/>
      <c r="H233" s="13"/>
      <c r="I233" s="13"/>
      <c r="J233" s="13"/>
      <c r="K233" s="13"/>
      <c r="L233" s="13"/>
    </row>
    <row r="234" spans="7:12">
      <c r="G234" s="13"/>
      <c r="H234" s="13"/>
      <c r="I234" s="13"/>
      <c r="J234" s="13"/>
      <c r="K234" s="13"/>
      <c r="L234" s="13"/>
    </row>
    <row r="235" spans="7:12">
      <c r="G235" s="13"/>
      <c r="H235" s="13"/>
      <c r="I235" s="13"/>
      <c r="J235" s="13"/>
      <c r="K235" s="13"/>
      <c r="L235" s="13"/>
    </row>
    <row r="236" spans="7:12">
      <c r="G236" s="13"/>
      <c r="H236" s="13"/>
      <c r="I236" s="13"/>
      <c r="J236" s="13"/>
      <c r="K236" s="13"/>
      <c r="L236" s="13"/>
    </row>
    <row r="237" spans="7:12">
      <c r="G237" s="13"/>
      <c r="H237" s="13"/>
      <c r="I237" s="13"/>
      <c r="J237" s="13"/>
      <c r="K237" s="13"/>
      <c r="L237" s="13"/>
    </row>
    <row r="238" spans="7:12">
      <c r="G238" s="13"/>
      <c r="H238" s="13"/>
      <c r="I238" s="13"/>
      <c r="J238" s="13"/>
      <c r="K238" s="13"/>
      <c r="L238" s="13"/>
    </row>
    <row r="239" spans="7:12">
      <c r="G239" s="13"/>
      <c r="H239" s="13"/>
      <c r="I239" s="13"/>
      <c r="J239" s="13"/>
      <c r="K239" s="13"/>
      <c r="L239" s="13"/>
    </row>
    <row r="240" spans="7:12">
      <c r="G240" s="13"/>
      <c r="H240" s="13"/>
      <c r="I240" s="13"/>
      <c r="J240" s="13"/>
      <c r="K240" s="13"/>
      <c r="L240" s="13"/>
    </row>
    <row r="241" spans="7:12">
      <c r="G241" s="13"/>
      <c r="H241" s="13"/>
      <c r="I241" s="13"/>
      <c r="J241" s="13"/>
      <c r="K241" s="13"/>
      <c r="L241" s="13"/>
    </row>
    <row r="242" spans="7:12">
      <c r="G242" s="13"/>
      <c r="H242" s="13"/>
      <c r="I242" s="13"/>
      <c r="J242" s="13"/>
      <c r="K242" s="13"/>
      <c r="L242" s="13"/>
    </row>
  </sheetData>
  <mergeCells count="16">
    <mergeCell ref="C1:K1"/>
    <mergeCell ref="C2:K2"/>
    <mergeCell ref="C3:K3"/>
    <mergeCell ref="A205:F205"/>
    <mergeCell ref="C4:L4"/>
    <mergeCell ref="A6:A8"/>
    <mergeCell ref="B6:B8"/>
    <mergeCell ref="C6:C8"/>
    <mergeCell ref="D6:D8"/>
    <mergeCell ref="E6:E8"/>
    <mergeCell ref="F6:F8"/>
    <mergeCell ref="G6:G8"/>
    <mergeCell ref="H6:H8"/>
    <mergeCell ref="I6:I8"/>
    <mergeCell ref="J6:J8"/>
    <mergeCell ref="K6:M7"/>
  </mergeCells>
  <pageMargins left="0.39370078740157483" right="0.39370078740157483" top="0.39370078740157483" bottom="0.39370078740157483" header="0.51181102362204722" footer="0.51181102362204722"/>
  <pageSetup paperSize="9" scale="61" fitToHeight="0" orientation="landscape" horizontalDpi="300" verticalDpi="300" r:id="rId1"/>
  <colBreaks count="1" manualBreakCount="1">
    <brk id="13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zoomScaleNormal="100" workbookViewId="0">
      <selection activeCellId="1" sqref="G19:L241 A1"/>
    </sheetView>
  </sheetViews>
  <sheetFormatPr defaultColWidth="8.7109375" defaultRowHeight="15"/>
  <sheetData/>
  <pageMargins left="0.7" right="0.7" top="0.75" bottom="0.75" header="0.51180555555555496" footer="0.51180555555555496"/>
  <pageSetup paperSize="9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zoomScaleNormal="100" workbookViewId="0">
      <selection activeCellId="1" sqref="G19:L241 A1"/>
    </sheetView>
  </sheetViews>
  <sheetFormatPr defaultColWidth="8.7109375" defaultRowHeight="15"/>
  <sheetData/>
  <pageMargins left="0.7" right="0.7" top="0.75" bottom="0.75" header="0.51180555555555496" footer="0.51180555555555496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obolenskayavn</dc:creator>
  <dc:description/>
  <cp:lastModifiedBy>ObolenskayaVN</cp:lastModifiedBy>
  <cp:revision>1</cp:revision>
  <cp:lastPrinted>2023-11-14T12:18:59Z</cp:lastPrinted>
  <dcterms:created xsi:type="dcterms:W3CDTF">2021-09-22T05:28:14Z</dcterms:created>
  <dcterms:modified xsi:type="dcterms:W3CDTF">2023-11-14T12:19:02Z</dcterms:modified>
  <dc:language>ru-RU</dc:language>
</cp:coreProperties>
</file>