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0" yWindow="0" windowWidth="16380" windowHeight="8190" tabRatio="500"/>
  </bookViews>
  <sheets>
    <sheet name="ПЕРВОНАЧАЛЬНО 2025" sheetId="2" r:id="rId1"/>
    <sheet name="Лист3" sheetId="3" r:id="rId2"/>
  </sheets>
  <calcPr calcId="125725"/>
  <extLst>
    <ext xmlns:loext="http://schemas.libreoffice.org/" uri="{7626C862-2A13-11E5-B345-FEFF819CDC9F}">
      <loext:extCalcPr stringRefSyntax="ExcelA1"/>
    </ext>
  </extLst>
</workbook>
</file>

<file path=xl/calcChain.xml><?xml version="1.0" encoding="utf-8"?>
<calcChain xmlns="http://schemas.openxmlformats.org/spreadsheetml/2006/main">
  <c r="M204" i="2"/>
  <c r="L204"/>
  <c r="K204"/>
  <c r="I204"/>
  <c r="H204"/>
  <c r="G204"/>
  <c r="M207"/>
  <c r="L207"/>
  <c r="K207"/>
  <c r="J207"/>
  <c r="I207"/>
  <c r="H207"/>
  <c r="G207"/>
  <c r="J157"/>
  <c r="M152"/>
  <c r="L152"/>
  <c r="K152"/>
  <c r="J152"/>
  <c r="I152"/>
  <c r="H152"/>
  <c r="G152"/>
  <c r="M160"/>
  <c r="L160"/>
  <c r="K160"/>
  <c r="J160"/>
  <c r="I160"/>
  <c r="H160"/>
  <c r="G160"/>
  <c r="M162"/>
  <c r="L162"/>
  <c r="K162"/>
  <c r="J162"/>
  <c r="I162"/>
  <c r="H162"/>
  <c r="G162"/>
  <c r="M178" l="1"/>
  <c r="L178"/>
  <c r="K178"/>
  <c r="J178"/>
  <c r="I178"/>
  <c r="H178"/>
  <c r="G178"/>
  <c r="M180"/>
  <c r="L180"/>
  <c r="K180"/>
  <c r="J180"/>
  <c r="I180"/>
  <c r="H180"/>
  <c r="G180"/>
  <c r="G145" l="1"/>
  <c r="H145"/>
  <c r="I145"/>
  <c r="J145"/>
  <c r="K145"/>
  <c r="L145"/>
  <c r="M145"/>
  <c r="M134" l="1"/>
  <c r="L134"/>
  <c r="K134"/>
  <c r="J134"/>
  <c r="I134"/>
  <c r="H134"/>
  <c r="G134"/>
  <c r="M65"/>
  <c r="M64" s="1"/>
  <c r="L65"/>
  <c r="L64" s="1"/>
  <c r="K65"/>
  <c r="K64" s="1"/>
  <c r="J65"/>
  <c r="J64" s="1"/>
  <c r="I65"/>
  <c r="I64" s="1"/>
  <c r="H65"/>
  <c r="H64" s="1"/>
  <c r="G65"/>
  <c r="G64" s="1"/>
  <c r="M70"/>
  <c r="M69" s="1"/>
  <c r="L70"/>
  <c r="K70"/>
  <c r="K69" s="1"/>
  <c r="J70"/>
  <c r="I70"/>
  <c r="I69" s="1"/>
  <c r="H70"/>
  <c r="G70"/>
  <c r="G69" s="1"/>
  <c r="L69"/>
  <c r="J69"/>
  <c r="H69"/>
  <c r="J22"/>
  <c r="I22"/>
  <c r="H22"/>
  <c r="M144"/>
  <c r="L144"/>
  <c r="K144"/>
  <c r="J144"/>
  <c r="I144"/>
  <c r="H144"/>
  <c r="G144"/>
  <c r="M206"/>
  <c r="L206"/>
  <c r="K206"/>
  <c r="K176" l="1"/>
  <c r="M205" l="1"/>
  <c r="L205"/>
  <c r="K205"/>
  <c r="J205"/>
  <c r="J204" s="1"/>
  <c r="I205"/>
  <c r="H205"/>
  <c r="G205"/>
  <c r="J209" l="1"/>
  <c r="J115"/>
  <c r="M142"/>
  <c r="L142"/>
  <c r="K142"/>
  <c r="J142"/>
  <c r="I142"/>
  <c r="H142"/>
  <c r="G142"/>
  <c r="J47" l="1"/>
  <c r="K193"/>
  <c r="J201"/>
  <c r="J200" s="1"/>
  <c r="G209"/>
  <c r="M200"/>
  <c r="L200"/>
  <c r="K200"/>
  <c r="I200"/>
  <c r="H200"/>
  <c r="G200"/>
  <c r="M154"/>
  <c r="L154"/>
  <c r="K154"/>
  <c r="J154"/>
  <c r="I154"/>
  <c r="H154"/>
  <c r="G154"/>
  <c r="M198"/>
  <c r="L198"/>
  <c r="K198"/>
  <c r="J198"/>
  <c r="I198"/>
  <c r="H198"/>
  <c r="G198"/>
  <c r="G193"/>
  <c r="H193"/>
  <c r="I193"/>
  <c r="J120" l="1"/>
  <c r="H78"/>
  <c r="I85"/>
  <c r="I49"/>
  <c r="M13"/>
  <c r="M12" s="1"/>
  <c r="L13"/>
  <c r="L12" s="1"/>
  <c r="K13"/>
  <c r="K12" s="1"/>
  <c r="J13"/>
  <c r="J12" s="1"/>
  <c r="I13"/>
  <c r="I12" s="1"/>
  <c r="H13"/>
  <c r="H12" s="1"/>
  <c r="G13"/>
  <c r="G12" s="1"/>
  <c r="I81"/>
  <c r="I78" l="1"/>
  <c r="I77" s="1"/>
  <c r="G47" l="1"/>
  <c r="M81" l="1"/>
  <c r="L81"/>
  <c r="K81"/>
  <c r="J81"/>
  <c r="H81"/>
  <c r="G81"/>
  <c r="M78"/>
  <c r="L78"/>
  <c r="K78"/>
  <c r="J78"/>
  <c r="G78"/>
  <c r="M209"/>
  <c r="L209"/>
  <c r="K209"/>
  <c r="I209"/>
  <c r="H209"/>
  <c r="M195"/>
  <c r="L195"/>
  <c r="K195"/>
  <c r="J195"/>
  <c r="I195"/>
  <c r="H195"/>
  <c r="G195"/>
  <c r="M193"/>
  <c r="L193"/>
  <c r="J193"/>
  <c r="M191"/>
  <c r="L191"/>
  <c r="K191"/>
  <c r="J191"/>
  <c r="I191"/>
  <c r="H191"/>
  <c r="G191"/>
  <c r="M183"/>
  <c r="L183"/>
  <c r="K183"/>
  <c r="J183"/>
  <c r="I183"/>
  <c r="H183"/>
  <c r="G183"/>
  <c r="M176"/>
  <c r="L176"/>
  <c r="J176"/>
  <c r="I176"/>
  <c r="H176"/>
  <c r="G176"/>
  <c r="M172"/>
  <c r="M171" s="1"/>
  <c r="L172"/>
  <c r="L171" s="1"/>
  <c r="K172"/>
  <c r="K171" s="1"/>
  <c r="J172"/>
  <c r="J171" s="1"/>
  <c r="I172"/>
  <c r="H172"/>
  <c r="G172"/>
  <c r="G171" s="1"/>
  <c r="K164"/>
  <c r="M164"/>
  <c r="L164"/>
  <c r="J164"/>
  <c r="I164"/>
  <c r="H164"/>
  <c r="G164"/>
  <c r="M157"/>
  <c r="L157"/>
  <c r="K157"/>
  <c r="I157"/>
  <c r="H157"/>
  <c r="G157"/>
  <c r="M149"/>
  <c r="L149"/>
  <c r="K149"/>
  <c r="J149"/>
  <c r="I149"/>
  <c r="H149"/>
  <c r="G149"/>
  <c r="M147"/>
  <c r="L147"/>
  <c r="K147"/>
  <c r="J147"/>
  <c r="I147"/>
  <c r="H147"/>
  <c r="G147"/>
  <c r="M139"/>
  <c r="L139"/>
  <c r="K139"/>
  <c r="J139"/>
  <c r="I139"/>
  <c r="H139"/>
  <c r="G139"/>
  <c r="M126"/>
  <c r="L126"/>
  <c r="K126"/>
  <c r="J126"/>
  <c r="J119" s="1"/>
  <c r="I126"/>
  <c r="H126"/>
  <c r="G126"/>
  <c r="M120"/>
  <c r="L120"/>
  <c r="K120"/>
  <c r="I120"/>
  <c r="H120"/>
  <c r="G120"/>
  <c r="G119" s="1"/>
  <c r="M115"/>
  <c r="M88" s="1"/>
  <c r="L115"/>
  <c r="L88" s="1"/>
  <c r="K115"/>
  <c r="K88" s="1"/>
  <c r="J88"/>
  <c r="I115"/>
  <c r="I88" s="1"/>
  <c r="H115"/>
  <c r="H88" s="1"/>
  <c r="G115"/>
  <c r="G88" s="1"/>
  <c r="M85"/>
  <c r="L85"/>
  <c r="K85"/>
  <c r="J85"/>
  <c r="H85"/>
  <c r="G85"/>
  <c r="M58"/>
  <c r="L58"/>
  <c r="K58"/>
  <c r="J58"/>
  <c r="I58"/>
  <c r="H58"/>
  <c r="G58"/>
  <c r="M55"/>
  <c r="M54" s="1"/>
  <c r="L55"/>
  <c r="K55"/>
  <c r="K54" s="1"/>
  <c r="J55"/>
  <c r="J54" s="1"/>
  <c r="I55"/>
  <c r="I54" s="1"/>
  <c r="H55"/>
  <c r="H54" s="1"/>
  <c r="G55"/>
  <c r="G54" s="1"/>
  <c r="L54"/>
  <c r="M49"/>
  <c r="L49"/>
  <c r="K49"/>
  <c r="J49"/>
  <c r="H49"/>
  <c r="G49"/>
  <c r="M47"/>
  <c r="L47"/>
  <c r="K47"/>
  <c r="I47"/>
  <c r="H47"/>
  <c r="M44"/>
  <c r="L44"/>
  <c r="K44"/>
  <c r="J44"/>
  <c r="I44"/>
  <c r="H44"/>
  <c r="G44"/>
  <c r="M38"/>
  <c r="L38"/>
  <c r="K38"/>
  <c r="J38"/>
  <c r="I38"/>
  <c r="H38"/>
  <c r="G38"/>
  <c r="M27"/>
  <c r="L27"/>
  <c r="K27"/>
  <c r="J27"/>
  <c r="I27"/>
  <c r="H27"/>
  <c r="G27"/>
  <c r="M22"/>
  <c r="M21" s="1"/>
  <c r="L22"/>
  <c r="L21" s="1"/>
  <c r="K22"/>
  <c r="K21" s="1"/>
  <c r="J21"/>
  <c r="I21"/>
  <c r="H21"/>
  <c r="G22"/>
  <c r="G21" s="1"/>
  <c r="I171" l="1"/>
  <c r="H171"/>
  <c r="K138"/>
  <c r="G138"/>
  <c r="I138"/>
  <c r="J138"/>
  <c r="H138"/>
  <c r="M138"/>
  <c r="L138"/>
  <c r="J43"/>
  <c r="G11"/>
  <c r="I11"/>
  <c r="G182"/>
  <c r="I182"/>
  <c r="K182"/>
  <c r="M182"/>
  <c r="H182"/>
  <c r="J182"/>
  <c r="L182"/>
  <c r="I63"/>
  <c r="K63"/>
  <c r="M63"/>
  <c r="K43"/>
  <c r="M43"/>
  <c r="I119"/>
  <c r="K119"/>
  <c r="M119"/>
  <c r="L43"/>
  <c r="G63"/>
  <c r="H43"/>
  <c r="I43"/>
  <c r="G43"/>
  <c r="K11"/>
  <c r="M11"/>
  <c r="G77"/>
  <c r="K77"/>
  <c r="M77"/>
  <c r="H63"/>
  <c r="J63"/>
  <c r="L63"/>
  <c r="H119"/>
  <c r="L119"/>
  <c r="H77"/>
  <c r="J77"/>
  <c r="L77"/>
  <c r="H11"/>
  <c r="J11"/>
  <c r="L11"/>
  <c r="J133" l="1"/>
  <c r="J132" s="1"/>
  <c r="K133"/>
  <c r="K132" s="1"/>
  <c r="L133"/>
  <c r="L132" s="1"/>
  <c r="G42"/>
  <c r="G10" s="1"/>
  <c r="M133"/>
  <c r="M132" s="1"/>
  <c r="I133"/>
  <c r="I132" s="1"/>
  <c r="G133"/>
  <c r="G132" s="1"/>
  <c r="H133"/>
  <c r="H132" s="1"/>
  <c r="M42"/>
  <c r="M10" s="1"/>
  <c r="K42"/>
  <c r="K10" s="1"/>
  <c r="J42"/>
  <c r="J10" s="1"/>
  <c r="J217" s="1"/>
  <c r="I42"/>
  <c r="L42"/>
  <c r="L10" s="1"/>
  <c r="H42"/>
  <c r="H10" s="1"/>
  <c r="K217" l="1"/>
  <c r="M217"/>
  <c r="L217"/>
  <c r="G217"/>
  <c r="H217"/>
  <c r="I10"/>
  <c r="I217" s="1"/>
</calcChain>
</file>

<file path=xl/sharedStrings.xml><?xml version="1.0" encoding="utf-8"?>
<sst xmlns="http://schemas.openxmlformats.org/spreadsheetml/2006/main" count="757" uniqueCount="391">
  <si>
    <t>РЕЕСТР ИСТОЧНИКОВ ДОХОДОВ</t>
  </si>
  <si>
    <t>муниципальное образование "Родниковский муниципальный район"</t>
  </si>
  <si>
    <t>(наименование муниципального образования)</t>
  </si>
  <si>
    <t>№ п/п</t>
  </si>
  <si>
    <t>Наименование
источника дохода бюджета</t>
  </si>
  <si>
    <t>Код классификации доходов бюджета</t>
  </si>
  <si>
    <t>Наименование группы источников доходов бюджетов, в которую входит источник дохода бюджета</t>
  </si>
  <si>
    <t>Код бюджета, в доход которого зачисляются платежи</t>
  </si>
  <si>
    <t>Наименование главного администратора доходов бюджета</t>
  </si>
  <si>
    <t>Прогноз доходов бюджета на  (текущий финансовый год)</t>
  </si>
  <si>
    <t xml:space="preserve">Кассовые поступления за отчетный финансовый год в соответствии с решением об исполнении бюджета </t>
  </si>
  <si>
    <t xml:space="preserve"> Показатели прогноза доходов бюджета     </t>
  </si>
  <si>
    <t>000 1 00 00000 00 0000 000</t>
  </si>
  <si>
    <t>НАЛОГОВЫЕ И НЕНАЛОГОВЫЕ ДОХОДЫ</t>
  </si>
  <si>
    <t xml:space="preserve"> "05"</t>
  </si>
  <si>
    <t>Налоговые доходы</t>
  </si>
  <si>
    <t>000 1 01 00000 00 0000 000</t>
  </si>
  <si>
    <t>182 1 01 02010 01 0000 110</t>
  </si>
  <si>
    <t>Налог на доходы физических лиц</t>
  </si>
  <si>
    <t> Управление Федеральной налоговой службы по Ивановской области</t>
  </si>
  <si>
    <t>182 1 01 02020 01 0000 110</t>
  </si>
  <si>
    <t>182 1 01 02030 01 0000 110</t>
  </si>
  <si>
    <t>182 1 01 02040 01 0000 110</t>
  </si>
  <si>
    <t>182 1 01 02080 01 0000 110</t>
  </si>
  <si>
    <t>000 1 03 00000 00 0000 000</t>
  </si>
  <si>
    <t>Управление Федерального казначейства по Ивановской области</t>
  </si>
  <si>
    <t>НАЛОГИ НА СОВОКУПНЫЙ ДОХОД</t>
  </si>
  <si>
    <t> </t>
  </si>
  <si>
    <t>182 1 05 01011 01 0000 110</t>
  </si>
  <si>
    <t>Управление Федеральной налоговой службы по Ивановской области</t>
  </si>
  <si>
    <t>182 1 05 01012 01 0000 110</t>
  </si>
  <si>
    <t>182 1 05 01021 01 0000 110</t>
  </si>
  <si>
    <t>182 1 05 01022 01 0000 110</t>
  </si>
  <si>
    <t>182 1 05 01050 01 0000 110</t>
  </si>
  <si>
    <t xml:space="preserve">
</t>
  </si>
  <si>
    <t>182 1 05 02010 02 0000 110</t>
  </si>
  <si>
    <t>182 1 05 03010 01 0000 110</t>
  </si>
  <si>
    <t>182 1 05 04020 02 0000 110</t>
  </si>
  <si>
    <t>182 1 06 01030 05 0000 110</t>
  </si>
  <si>
    <t xml:space="preserve">      </t>
  </si>
  <si>
    <t>000 1 08 00000 00 0000 000</t>
  </si>
  <si>
    <t>182 1 08 03010 01 0000 110</t>
  </si>
  <si>
    <t>Федеральная служба по надзору в сфере связи, информационных технологий и массовых коммуникаций</t>
  </si>
  <si>
    <t>211 1 08 07150 01 0000 110</t>
  </si>
  <si>
    <t>Администрация муниципального образования "Родниковский муниципальный район"</t>
  </si>
  <si>
    <t>Неналоговые доходы</t>
  </si>
  <si>
    <t xml:space="preserve">   </t>
  </si>
  <si>
    <t>212 1 11 05013 05 0000 120</t>
  </si>
  <si>
    <t>Комитет по управлению имуществом администрации Родниковского муниципального района</t>
  </si>
  <si>
    <t>212 1 11 05013 13 0000 120</t>
  </si>
  <si>
    <t>211 1 11 05035 05 0000 120</t>
  </si>
  <si>
    <t>212 1 11 05035 05 0000 120</t>
  </si>
  <si>
    <t>220 1 11 05035 05 0000 120</t>
  </si>
  <si>
    <t>Управление образования администрации муниципального образования "Родниковский муниципальный район"</t>
  </si>
  <si>
    <t>212 1 11 09045 05 0000 120</t>
  </si>
  <si>
    <t>218 1 11 09045 05 0000 120</t>
  </si>
  <si>
    <t xml:space="preserve">Федеральная служба по надзору в сфере природопользования </t>
  </si>
  <si>
    <t>048 1 12 01041 01 0000 120</t>
  </si>
  <si>
    <t>048 1 12 01042 01 0000 120</t>
  </si>
  <si>
    <t xml:space="preserve">     </t>
  </si>
  <si>
    <t>000 1 13 00000 00 0000 000</t>
  </si>
  <si>
    <t>Отдел культуры и туризма администрации муниципального образования "Родниковский муниципальный район"</t>
  </si>
  <si>
    <t>211 1 13 02995 05 0000 130</t>
  </si>
  <si>
    <t>213 1 13 02995 05 0000 130</t>
  </si>
  <si>
    <t>214 1 13 02995 05 0000 130</t>
  </si>
  <si>
    <t>220 1 13 02995 05 0000 130</t>
  </si>
  <si>
    <t>000 1 14 00000 00 0000 000</t>
  </si>
  <si>
    <t>212 1 14 02052 05 0000 410</t>
  </si>
  <si>
    <t xml:space="preserve">       Комитет по управлению имуществом администрации Родниковского муниципального района</t>
  </si>
  <si>
    <t>000 1 16 00000 00 0000 000</t>
  </si>
  <si>
    <t>023 1 16 01053 01 0000 140</t>
  </si>
  <si>
    <t>Департамент социальной защиты населения Ивановской области</t>
  </si>
  <si>
    <t>042 1 16 01153 01 0000 140</t>
  </si>
  <si>
    <t>Комитет Ивановской области по обеспечению деятельности мировых судей и гражданской защиты</t>
  </si>
  <si>
    <t>023 1 16 01063 01 0000 140</t>
  </si>
  <si>
    <t>042 1 16 01063 01 0000 140</t>
  </si>
  <si>
    <t>023 1 16 01073 01 0000 140</t>
  </si>
  <si>
    <t xml:space="preserve">042 1 16 01073 01 0000 140
</t>
  </si>
  <si>
    <t>Налоговые и неналоговые доходы 
                                                         Штрафы, санкции возмещение ущерба</t>
  </si>
  <si>
    <t xml:space="preserve">042 1 16 01083 01 0000 140
</t>
  </si>
  <si>
    <t>023 1 16 01123 01 0000 140</t>
  </si>
  <si>
    <t>042 1 16 01143 01 0000 140</t>
  </si>
  <si>
    <t>042 1 16 01173 01 0000 140</t>
  </si>
  <si>
    <t>042 1 16 01193 01 0000 140</t>
  </si>
  <si>
    <t>023 1 16 01203 01 0000 140</t>
  </si>
  <si>
    <t>042 1 16 01203 01 0000 140</t>
  </si>
  <si>
    <t>211 1 16 02020 02 0000 140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</si>
  <si>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</si>
  <si>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188 1 16 10123 01 0000 140</t>
  </si>
  <si>
    <t>211 1 16 10123 01 0000 140</t>
  </si>
  <si>
    <t>321 1 16 10123 01 0000 140</t>
  </si>
  <si>
    <t xml:space="preserve">Федеральная служба государственной регистрации кадастра и картографии(Росреестр) </t>
  </si>
  <si>
    <t>322 1 16 10123 01 0000 140</t>
  </si>
  <si>
    <t xml:space="preserve">Федеральная служба судебных приставов </t>
  </si>
  <si>
    <t>182 1 16 10129 01 0000 140</t>
  </si>
  <si>
    <t>Комитет Ивановской области по лесному хозяйству</t>
  </si>
  <si>
    <t xml:space="preserve">Департамент прородных ресурсов и экологии </t>
  </si>
  <si>
    <t>Федеральная служба в сфере природопользования</t>
  </si>
  <si>
    <t>000 1 17 00000 00 0000 000</t>
  </si>
  <si>
    <t xml:space="preserve"> </t>
  </si>
  <si>
    <t>Невыясненные поступления, зачисляемые в бюджеты муниципальных районов</t>
  </si>
  <si>
    <t>211 1 17 01050 05 0000 180</t>
  </si>
  <si>
    <t>212 1 17 01050 05 0000 180</t>
  </si>
  <si>
    <t>213 1 17 01050 05 0000 180</t>
  </si>
  <si>
    <t>Финансовое управление администрации муниципального образования "Родниковский муниципальный район"</t>
  </si>
  <si>
    <t>214 1 17 01050 05 0000 180</t>
  </si>
  <si>
    <t>220 1 17 01050 05 0000 180</t>
  </si>
  <si>
    <t>212 1 17 05050 05 0000 180</t>
  </si>
  <si>
    <t>213 1 17 05050 05 0000 180</t>
  </si>
  <si>
    <t>214 1 17 05050 05 0000 180</t>
  </si>
  <si>
    <t>Прочие неналоговые доходы бюджетов муниципальных районов</t>
  </si>
  <si>
    <t>212 1 17 16000 05 0000 180</t>
  </si>
  <si>
    <t xml:space="preserve">   БЕЗВОЗМЕЗДНЫЕ ПОСТУПЛЕНИЯ</t>
  </si>
  <si>
    <t>БЕЗВОЗМЕЗДНЫЕ ПОСТУПЛЕНИЯ ОТ ДРУГИХ БЮДЖЕТОВ БЮДЖЕТНОЙ СИСТЕМЫ РОССИЙСКОЙ ФЕДЕРАЦИИ</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</si>
  <si>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</si>
  <si>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000 2 02 25097 05 0000 150</t>
  </si>
  <si>
    <t xml:space="preserve">        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</si>
  <si>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 Управление образования администрации муниципального образования "Родниковский муниципальный район"</t>
  </si>
  <si>
    <t>000 2 02 25304 05 0000 150</t>
  </si>
  <si>
    <t>220 2 02 25304 05 0000 150</t>
  </si>
  <si>
    <t>000 2 02 25497 05 0000 150</t>
  </si>
  <si>
    <t>000 2 02 25519 05 0000 150</t>
  </si>
  <si>
    <t>214 2 02 25519 05 0000150</t>
  </si>
  <si>
    <t>Прочие субсидии бюджетам муниципальных районов</t>
  </si>
  <si>
    <t>211 2 02 29999 05 0000 150</t>
  </si>
  <si>
    <t>213 2 02 29999 05 0000 150</t>
  </si>
  <si>
    <t>214 2 02 29999 05 0000 150</t>
  </si>
  <si>
    <t>218 2 02 29999 05 0000 150</t>
  </si>
  <si>
    <t>220 2 02 29999 05 0000 150</t>
  </si>
  <si>
    <t>000 2 02 30000 00 0000 150</t>
  </si>
  <si>
    <t>Субвенции бюджетам бюджетной системы Российской Федерации</t>
  </si>
  <si>
    <t>000 2 02 30024 05 0000 150</t>
  </si>
  <si>
    <t>Субвенции бюджетам муниципальных районов на выполнение передаваемых полномочий субъектов Российской Федерации</t>
  </si>
  <si>
    <t>211 2 02 30024 05 0000 150</t>
  </si>
  <si>
    <t>220 2 02 30024 05 0000 150</t>
  </si>
  <si>
    <t>000 2 02 35082 05 0000 150</t>
  </si>
  <si>
    <t>000 2 02 39999 05 0000 150</t>
  </si>
  <si>
    <t>220 2 02 39999 05 0000 150</t>
  </si>
  <si>
    <t xml:space="preserve">000 2 02 40000 00 0000 150
</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</si>
  <si>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</si>
  <si>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211 2 02 40014 05 0000 150</t>
  </si>
  <si>
    <t>212 2 02 40014 05 0000 150</t>
  </si>
  <si>
    <t>213 2 02 40014 05 0000 150</t>
  </si>
  <si>
    <t xml:space="preserve">  Финансовое управление администрации муниципального образования "Родниковский муниципальный район"</t>
  </si>
  <si>
    <t>214 2 02 40014 05 0000 150</t>
  </si>
  <si>
    <t>218 2 02 40014 05 0000 150</t>
  </si>
  <si>
    <t>000 2 02 45303 05 0000 150</t>
  </si>
  <si>
    <t>220 2 02 45303 05 0000 150</t>
  </si>
  <si>
    <t>000 2 02 49999 05 0000 150</t>
  </si>
  <si>
    <t>211 2 02 49999 05 0000 150</t>
  </si>
  <si>
    <t>000 2 18 00000 00 0000 000</t>
  </si>
  <si>
    <t>Доходы бюджетов муниципальных районов от возврата автономными учреждениями остатков субсидий прошлых лет</t>
  </si>
  <si>
    <t>211 2 19 60010 05 0000 150</t>
  </si>
  <si>
    <t>213 2 19 60010 05 0000 150</t>
  </si>
  <si>
    <t>Итого</t>
  </si>
  <si>
    <t>Субсидии бюджетам муниципальных районов на поддержку отрасли культуры</t>
  </si>
  <si>
    <t>Субсидии бюджетам муниципальных районов на реализацию мероприятий по обеспечению жильем молодых семей</t>
  </si>
  <si>
    <t>Субсидии бюджетам муниципальных районов на софинансирование капитальных вложений в объекты муниципальной собственности</t>
  </si>
  <si>
    <t>Субсидии бюджетам муниципальных районов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</si>
  <si>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Прочие субвенции бюджетам муниципальных районов</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</si>
  <si>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</si>
  <si>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Акцизы по подакцизным товарам (продукции), производимым на территории Российской Федерации</t>
  </si>
  <si>
    <t>000 1 11 05010 00 0000 120</t>
  </si>
  <si>
    <t>000 1 11 05020 00 0000 120</t>
  </si>
  <si>
    <t>000 1 11 05030 00 0000 120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</si>
  <si>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</si>
  <si>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000 1 11 09000 00 0000 120
</t>
  </si>
  <si>
    <t xml:space="preserve">000 1 11 09040 00 0000 120   </t>
  </si>
  <si>
    <t xml:space="preserve">000 1 14 06300 00 0000 430
</t>
  </si>
  <si>
    <t>042 1 16 01053 01 0000 140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</si>
  <si>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</si>
  <si>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034 1 16 11050 01 0000 140</t>
  </si>
  <si>
    <t>212 2 02 29999 05 000 150</t>
  </si>
  <si>
    <t>000 1 16 11050 01 0000 140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</si>
  <si>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</si>
  <si>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 xml:space="preserve">218 1 16 07010 05 0000 140
</t>
  </si>
  <si>
    <t xml:space="preserve">000 2 02 10000 00 0000 150
</t>
  </si>
  <si>
    <t xml:space="preserve">000 2 02 20000 00 0000 150
</t>
  </si>
  <si>
    <r>
      <t xml:space="preserve">                         </t>
    </r>
    <r>
      <rPr>
        <b/>
        <sz val="11"/>
        <color rgb="FF000000"/>
        <rFont val="Times New Roman"/>
        <family val="1"/>
        <charset val="204"/>
      </rPr>
      <t>Государственная пошлина</t>
    </r>
  </si>
  <si>
    <r>
      <t xml:space="preserve">   </t>
    </r>
    <r>
      <rPr>
        <b/>
        <sz val="11"/>
        <color rgb="FF000000"/>
        <rFont val="Times New Roman"/>
        <family val="1"/>
        <charset val="204"/>
      </rPr>
      <t>ПРОЧИЕ НЕНАЛОГОВЫЕ ДОХОДЫ</t>
    </r>
  </si>
  <si>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</si>
  <si>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</si>
  <si>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</si>
  <si>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</si>
  <si>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</si>
  <si>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(за налоговые периоды, истекшие до 1 января 2011 года)</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</si>
  <si>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</si>
  <si>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</si>
  <si>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Минимальный налог, зачисляемый в бюджеты субъектов Российской Федерации (за налоговые периоды, истекшие до 1 января 2016 года)</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</si>
  <si>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</si>
  <si>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</si>
  <si>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Плата за сбросы загрязняющих веществ в водные объекты</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</si>
  <si>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</si>
  <si>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</si>
  <si>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</si>
  <si>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</si>
  <si>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</si>
  <si>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</si>
  <si>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</si>
  <si>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Показатели доходов в соответствии с решением о местном бюджете на текущий финансовый год  по состоянию  на 01.09.2023 г.</t>
  </si>
  <si>
    <t>Кассовые поступления в текущем финансовом году по состоянию на  01.09.2023 г.</t>
  </si>
  <si>
    <t>182 1 01 02130 01 0000 110</t>
  </si>
  <si>
    <t>182 1 01 02140 01 0000 110</t>
  </si>
  <si>
    <t>182 1 03 02231 01 0000 110</t>
  </si>
  <si>
    <t>218 1 13 02995 05 0000 130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</si>
  <si>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</si>
  <si>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212 1 14 02053 05 0000 440</t>
  </si>
  <si>
    <t xml:space="preserve">042 1 16 01093 01 0000 140
</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</si>
  <si>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</si>
  <si>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 xml:space="preserve">            МУНИЦИПАЛЬНОЕ КАЗЕННОЕ УЧРЕЖДЕНИЕ "УПРАВЛЕНИЕ КАПИТАЛЬНОГО СТРОИТЕЛЬСТВА РОДНИКОВСКОГО МУНИЦИПАЛЬНОГО РАЙОНА"</t>
  </si>
  <si>
    <t xml:space="preserve">220 1 16 07010 05 0000 140
</t>
  </si>
  <si>
    <t>Управление  жилищно-коммунального хозяйства администрации муниципального образования «Родниковский муниципальный район»</t>
  </si>
  <si>
    <t>Управление жилищно-коммунального хозяйства администрации муниципального образования «Родниковский муниципальный район»</t>
  </si>
  <si>
    <t>Муниципальное казенное учреждение "Управление  капитального строительства Родниковского муниципального района»</t>
  </si>
  <si>
    <t>212 2 19 60010 05 0000 150</t>
  </si>
  <si>
    <t>214 2 19 60010 05 0000 150</t>
  </si>
  <si>
    <t>000 2 19 60010 05 0000 150</t>
  </si>
  <si>
    <t>218 2 19 60010 05 0000 150</t>
  </si>
  <si>
    <t>220 2 19 60010 05 0000 150</t>
  </si>
  <si>
    <t>220 2 02 25097 05 0000 150</t>
  </si>
  <si>
    <t>220 2 02 25098 05 0000 150</t>
  </si>
  <si>
    <t>Субсидии бюджетам муниципальных районов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</si>
  <si>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215 2 02 40014 05 0000 150</t>
  </si>
  <si>
    <t>Субсидии бюджетам муниципальных районов на развитие сети учреждений культурно-досугового типа</t>
  </si>
  <si>
    <t>000 2 02 25513 05 0000 150</t>
  </si>
  <si>
    <t>Субсидии бюджетам муниципальных районов на подготовку проектов межевания земельных участков и на проведение кадастровых работ</t>
  </si>
  <si>
    <t>220 2 02 45179 05 0000 150</t>
  </si>
  <si>
    <t>Межбюджетные трансферты, передаваемые бюджетам муниципальных районов на финансирование дорожной деятельности в отношении автомобильных дорог общего пользования регионального или межмуниципального, местного значения</t>
  </si>
  <si>
    <t>215 2 02 45784 05 0000 150</t>
  </si>
  <si>
    <t>000 2 02 45784 05 0000 150</t>
  </si>
  <si>
    <t>000 2 02 25098 05 0000 150</t>
  </si>
  <si>
    <t>214 2 02 25513 05 0000 150</t>
  </si>
  <si>
    <t>000 2 19 45303 05 0000 150</t>
  </si>
  <si>
    <t>220 2 19 45303 05 0000 150</t>
  </si>
  <si>
    <t>НАЛОГИ НА ПРИБЫЛЬ, ДОХОДЫ</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</si>
  <si>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</si>
  <si>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НАЛОГИ НА ТОВАРЫ (РАБОТЫ, УСЛУГИ), РЕАЛИЗУЕМЫЕ НА ТЕРРИТОРИИ РОССИЙСКОЙ ФЕДЕРАЦИИ</t>
  </si>
  <si>
    <t xml:space="preserve">000 1 03 02000 01 0000 110
</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</si>
  <si>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</si>
  <si>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182 1 03 02241 01 0000 110</t>
  </si>
  <si>
    <t>182 1 03 02251 01 0000 110</t>
  </si>
  <si>
    <t>182 1 03 02261 01 0000 110</t>
  </si>
  <si>
    <t xml:space="preserve">000 1 05 00000 00 0000 000
</t>
  </si>
  <si>
    <t>Единый налог на вмененный доход для отдельных видов деятельности</t>
  </si>
  <si>
    <t xml:space="preserve">000 1 05 02020 02 0000 110
</t>
  </si>
  <si>
    <t>Единый сельскохозяйственный налог</t>
  </si>
  <si>
    <t xml:space="preserve">096 1 08 07130 01 0000 110 </t>
  </si>
  <si>
    <t>ДОХОДЫ ОТ ИСПОЛЬЗОВАНИЯ ИМУЩЕСТВА, НАХОДЯЩЕГОСЯ В ГОСУДАРСТВЕННОЙ И МУНИЦИПАЛЬНОЙ СОБСТВЕННОСТИ</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</si>
  <si>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</si>
  <si>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</si>
  <si>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</si>
  <si>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212 1 11 05025 05 0000 120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</si>
  <si>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</si>
  <si>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</si>
  <si>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Единый налог на вмененный доход для отдельных видов деятельности (за налоговые периоды, истекшие до 1 января 2011 года)</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</si>
  <si>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</si>
  <si>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ПЛАТЕЖИ ПРИ ПОЛЬЗОВАНИИ ПРИРОДНЫМИ РЕСУРСАМИ</t>
  </si>
  <si>
    <t xml:space="preserve">000 1 12 00000 00 0000 000  </t>
  </si>
  <si>
    <t xml:space="preserve">048 1 12 01010 01 0000 120 </t>
  </si>
  <si>
    <t>048 1 12 01030 01 0000 120</t>
  </si>
  <si>
    <t>Плата за размещение твердых коммунальных отходов</t>
  </si>
  <si>
    <t>ДОХОДЫ ОТ ОКАЗАНИЯ ПЛАТНЫХ УСЛУГ И КОМПЕНСАЦИИ ЗАТРАТ ГОСУДАРСТВА</t>
  </si>
  <si>
    <t>Прочие доходы от оказания платных услуг (работ) получателями средств бюджетов муниципальных районов</t>
  </si>
  <si>
    <t>211 1 13 01995 05 0000 130</t>
  </si>
  <si>
    <t>214 1 13 01995 05 0000 130</t>
  </si>
  <si>
    <t>220 1 13 01995 05 0000 130</t>
  </si>
  <si>
    <t>Прочие доходы от компенсации затрат бюджетов муниципальных районов</t>
  </si>
  <si>
    <t>ДОХОДЫ ОТ ПРОДАЖИ МАТЕРИАЛЬНЫХ И НЕМАТЕРИАЛЬНЫХ АКТИВОВ</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</si>
  <si>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основных средств по указанному имуществу</t>
  </si>
  <si>
    <t>212 1 14 06013 05 0000 430</t>
  </si>
  <si>
    <t>212 1 14 06013 13 0000 430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</si>
  <si>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</si>
  <si>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212 1 14 06025 05 0000 430</t>
  </si>
  <si>
    <t>212 1 14 06313 05 0000 430</t>
  </si>
  <si>
    <t>212 1 14 06313 13 0000 430</t>
  </si>
  <si>
    <t>ШТРАФЫ, САНКЦИИ, ВОЗМЕЩЕНИЕ УЩЕРБА</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</si>
  <si>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</si>
  <si>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ВОЗВРАТ ОСТАТКОВ СУБСИДИЙ, СУБВЕНЦИЙ И ИНЫХ МЕЖБЮДЖЕТНЫХ ТРАНСФЕРТОВ, ИМЕЮЩИХ ЦЕЛЕВОЕ НАЗНАЧЕНИЕ, ПРОШЛЫХ ЛЕТ</t>
  </si>
  <si>
    <t xml:space="preserve">000 2 19 00000 00 0000 000
</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</si>
  <si>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</si>
  <si>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213 2 18 60010 05 0000 150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</si>
  <si>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</si>
  <si>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Прочие межбюджетные трансферты, передаваемые бюджетам муниципальных районов</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</si>
  <si>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</si>
  <si>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</si>
  <si>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000 2 02 40014 05 0000 150</t>
  </si>
  <si>
    <t>Иные межбюджетные трансферты</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</si>
  <si>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</si>
  <si>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218 2 02 35082 05 0000 150</t>
  </si>
  <si>
    <t>000 2 02 29999 05 0000 150</t>
  </si>
  <si>
    <t>212 2 02 25599 05 0000 150</t>
  </si>
  <si>
    <t>214 2 02 25467 05 0000 150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</si>
  <si>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</si>
  <si>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000 2 02 20216 05 0000 150</t>
  </si>
  <si>
    <t>215 2 02 20077 05 0000 150</t>
  </si>
  <si>
    <t>000 2 02 20077 05 0000 150</t>
  </si>
  <si>
    <t>000 2 02 20041 05 0000 150</t>
  </si>
  <si>
    <t>215 2 02 20041 05 0000 150</t>
  </si>
  <si>
    <t>Субсидии бюджетам бюджетной системы Российской Федерации (межбюджетные субсидии)</t>
  </si>
  <si>
    <t>Дотации бюджетам бюджетной системы Российской Федерации</t>
  </si>
  <si>
    <t>Дотации бюджетам муниципальных районов на выравнивание бюджетной обеспеченности из бюджета субъекта Российской Федерации</t>
  </si>
  <si>
    <t>213 2 02 15001 05 0000 150</t>
  </si>
  <si>
    <t>213 2 02 15002 05 0000 150</t>
  </si>
  <si>
    <t>Дотации бюджетам муниципальных районов на поддержку мер по обеспечению сбалансированности бюджетов</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</si>
  <si>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</si>
  <si>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</si>
  <si>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</si>
  <si>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</si>
  <si>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000 1 17 01050 05 0000 180</t>
  </si>
  <si>
    <t>000 1 17 05050 05 0000 180</t>
  </si>
  <si>
    <t>041 1 16 11050 01 0000 140</t>
  </si>
  <si>
    <t>048 1 16 11050 01 0000 140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</si>
  <si>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</si>
  <si>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211 1 16 07010 05 0000 140</t>
  </si>
  <si>
    <t>215 1 16 07010 05 0000 140</t>
  </si>
  <si>
    <t xml:space="preserve">Комитет Ивановской области по делам гражданской обороны и защиты населения </t>
  </si>
  <si>
    <t>220 2 02 49999 05 0000 150</t>
  </si>
  <si>
    <t xml:space="preserve">000 1 01 02000 01 0000 110
</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</si>
  <si>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</si>
  <si>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налоговым резидентом Российской Федерации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</si>
  <si>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</si>
  <si>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</si>
  <si>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</si>
  <si>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</si>
  <si>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Налог, взимаемый в связи с применением патентной системы налогообложения, зачисляемый в бюджеты муниципальных районов &lt;3&gt;</t>
  </si>
  <si>
    <t>000 1 11 00000 00 0000 000</t>
  </si>
  <si>
    <t>Плата за размещение отходов производства</t>
  </si>
  <si>
    <t>Доходы от оказания платных услуг (работ)</t>
  </si>
  <si>
    <t>000 1 13 01000 00 0000 130</t>
  </si>
  <si>
    <t xml:space="preserve">000 1 13 02000 00 0000 130
</t>
  </si>
  <si>
    <t>Доходы от компенсации затрат государства</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</si>
  <si>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</si>
  <si>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000 1 14 02000 00 0000 000
</t>
  </si>
  <si>
    <t>Доходы от продажи земельных участков, находящихся в государственной и муниципальной собственности</t>
  </si>
  <si>
    <t xml:space="preserve">000 1 14 06000 00 0000 430
</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</si>
  <si>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</si>
  <si>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</si>
  <si>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</si>
  <si>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Прочие неналоговые доходы бюджетов муниципальных районов в части невыясненных поступлений, по которым не осуществлен возврат (уточнение) не позднее трех лет со дня их зачисления на единый счет бюджета муниципального района</t>
  </si>
  <si>
    <t>220 1 17 05050 05 0000 180</t>
  </si>
  <si>
    <t>000 2 00 00000 00 0000 000</t>
  </si>
  <si>
    <t>000 2 02 00000 00 0000 000</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</si>
  <si>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</si>
  <si>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</si>
  <si>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районов</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</si>
  <si>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</si>
  <si>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 xml:space="preserve"> на 2025 год и плановый период 2026 и 2027годов </t>
  </si>
  <si>
    <t>215 1 13 02995 05 0000 130</t>
  </si>
  <si>
    <t>218 2 02 25497 05 0000 150</t>
  </si>
  <si>
    <t>211 2 02 35120 05 0000 150</t>
  </si>
  <si>
    <t>000 2 02 35120 05 0000 150</t>
  </si>
  <si>
    <t>215 2 19 60010 05 0000 150</t>
  </si>
  <si>
    <t>215 2 02 25513 05 0000 150</t>
  </si>
  <si>
    <t>214 2 02 30024 05 0000 150</t>
  </si>
  <si>
    <t>214 2 04 05020 05 0000 150</t>
  </si>
  <si>
    <t>Поступления от денежных пожертвований, предоставляемых негосударственными организациями получателям средств бюджетов муниципальных районов</t>
  </si>
  <si>
    <t>Безвозмездные поступления от негосударственных организаций в бюджеты муниципальных районов</t>
  </si>
  <si>
    <t xml:space="preserve">000 2 04 05000 05 0000 150
</t>
  </si>
  <si>
    <t>220 2 18 05010 05 0000 150</t>
  </si>
  <si>
    <t>Доходы бюджетов муниципальных районов от возврата бюджетными учреждениями остатков субсидий прошлых лет</t>
  </si>
  <si>
    <r>
      <t xml:space="preserve">на </t>
    </r>
    <r>
      <rPr>
        <u/>
        <sz val="11"/>
        <color rgb="FF000000"/>
        <rFont val="Times New Roman"/>
        <family val="1"/>
        <charset val="204"/>
      </rPr>
      <t>2025 г.</t>
    </r>
    <r>
      <rPr>
        <sz val="11"/>
        <color rgb="FF000000"/>
        <rFont val="Times New Roman"/>
        <family val="1"/>
        <charset val="204"/>
      </rPr>
      <t xml:space="preserve"> (очередной финансовый год)</t>
    </r>
  </si>
  <si>
    <r>
      <t xml:space="preserve">на </t>
    </r>
    <r>
      <rPr>
        <u/>
        <sz val="11"/>
        <color rgb="FF000000"/>
        <rFont val="Times New Roman"/>
        <family val="1"/>
        <charset val="204"/>
      </rPr>
      <t>2026 г.</t>
    </r>
    <r>
      <rPr>
        <sz val="11"/>
        <color rgb="FF000000"/>
        <rFont val="Times New Roman"/>
        <family val="1"/>
        <charset val="204"/>
      </rPr>
      <t xml:space="preserve"> (первый год планового периода)</t>
    </r>
  </si>
  <si>
    <r>
      <t>на</t>
    </r>
    <r>
      <rPr>
        <u/>
        <sz val="11"/>
        <color rgb="FF000000"/>
        <rFont val="Times New Roman"/>
        <family val="1"/>
        <charset val="204"/>
      </rPr>
      <t xml:space="preserve"> 2027 г</t>
    </r>
    <r>
      <rPr>
        <sz val="11"/>
        <color rgb="FF000000"/>
        <rFont val="Times New Roman"/>
        <family val="1"/>
        <charset val="204"/>
      </rPr>
      <t>. (второй год планового периода)</t>
    </r>
  </si>
  <si>
    <t>000 2 18 05010 05 0000 150</t>
  </si>
  <si>
    <t>212 1 11 05410 05 0000 120</t>
  </si>
  <si>
    <t>000 2 19 45179 05 0000 150</t>
  </si>
  <si>
    <t>220 2 19 45179 05 0000 150</t>
  </si>
  <si>
    <t xml:space="preserve">          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муниципальных районов</t>
  </si>
  <si>
    <t>213 2 02 15009 05 0000 150</t>
  </si>
  <si>
    <t>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t>
  </si>
  <si>
    <t xml:space="preserve">Прочие доходы от компенсации затрат государства
</t>
  </si>
  <si>
    <t xml:space="preserve">000 1 13 02990 00 0000 130
</t>
  </si>
  <si>
    <t>Прочие доходы от оказания платных услуг (работ)</t>
  </si>
  <si>
    <t xml:space="preserve">000 1 13 01990 00 0000 130
</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</si>
  <si>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</si>
  <si>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</si>
  <si>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t>
  </si>
  <si>
    <t>Государственная пошлина за выдачу разрешения на установку рекламной конструкции</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</si>
  <si>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и не предоставлены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</si>
  <si>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Плата за выбросы загрязняющих веществ в атмосферный воздух стационарными объектами &lt;10&gt;</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</si>
  <si>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</si>
  <si>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муниципальных районов</t>
  </si>
  <si>
    <t>042 1 16 01133 01 0000 140</t>
  </si>
  <si>
    <t>Субсидии бюджетам муниципальных районов на реализацию мероприятий по модернизации школьных систем образования</t>
  </si>
  <si>
    <t>215 2 02 25750 05 0000 150</t>
  </si>
  <si>
    <t>215 2 02 27576 05 0000 150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</si>
  <si>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</si>
  <si>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</si>
  <si>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 xml:space="preserve">000 2 02 27576 00 0000 150
</t>
  </si>
  <si>
    <t>Субсидии бюджетам на реализацию мероприятий по модернизации школьных систем образования</t>
  </si>
  <si>
    <t xml:space="preserve">000 2 02 25750 00 0000 150
</t>
  </si>
</sst>
</file>

<file path=xl/styles.xml><?xml version="1.0" encoding="utf-8"?>
<styleSheet xmlns="http://schemas.openxmlformats.org/spreadsheetml/2006/main">
  <numFmts count="3">
    <numFmt numFmtId="164" formatCode="_-* #,##0.00_р_._-;\-* #,##0.00_р_._-;_-* \-??_р_._-;_-@_-"/>
    <numFmt numFmtId="165" formatCode="#,##0.000"/>
    <numFmt numFmtId="166" formatCode="#,##0.00\ _₽"/>
  </numFmts>
  <fonts count="24">
    <font>
      <sz val="11"/>
      <color rgb="FF000000"/>
      <name val="Calibri"/>
      <family val="2"/>
      <charset val="204"/>
    </font>
    <font>
      <sz val="10"/>
      <color rgb="FF000000"/>
      <name val="Arial Cyr"/>
      <charset val="1"/>
    </font>
    <font>
      <sz val="11"/>
      <color rgb="FF000000"/>
      <name val="Calibri"/>
      <family val="2"/>
      <charset val="1"/>
    </font>
    <font>
      <sz val="11"/>
      <color rgb="FF000000"/>
      <name val="Calibri"/>
      <family val="2"/>
      <charset val="204"/>
    </font>
    <font>
      <sz val="11"/>
      <color rgb="FF000000"/>
      <name val="Times New Roman"/>
      <family val="1"/>
      <charset val="204"/>
    </font>
    <font>
      <b/>
      <sz val="11"/>
      <color rgb="FF000000"/>
      <name val="Times New Roman"/>
      <family val="1"/>
      <charset val="204"/>
    </font>
    <font>
      <u/>
      <sz val="11"/>
      <color rgb="FF000000"/>
      <name val="Times New Roman"/>
      <family val="1"/>
      <charset val="204"/>
    </font>
    <font>
      <i/>
      <sz val="11"/>
      <color rgb="FF000000"/>
      <name val="Times New Roman"/>
      <family val="1"/>
      <charset val="204"/>
    </font>
    <font>
      <b/>
      <sz val="11"/>
      <color theme="1"/>
      <name val="Times New Roman"/>
      <family val="1"/>
      <charset val="204"/>
    </font>
    <font>
      <sz val="11"/>
      <name val="Times New Roman"/>
      <family val="1"/>
      <charset val="204"/>
    </font>
    <font>
      <sz val="11"/>
      <color theme="1"/>
      <name val="Times New Roman"/>
      <family val="1"/>
      <charset val="204"/>
    </font>
    <font>
      <b/>
      <sz val="11"/>
      <name val="Times New Roman"/>
      <family val="1"/>
      <charset val="204"/>
    </font>
    <font>
      <sz val="11"/>
      <color rgb="FFFF0000"/>
      <name val="Times New Roman"/>
      <family val="1"/>
      <charset val="204"/>
    </font>
    <font>
      <sz val="10"/>
      <color rgb="FF000000"/>
      <name val="Arial Cyr"/>
    </font>
    <font>
      <b/>
      <sz val="10"/>
      <color rgb="FF000000"/>
      <name val="Arial Cyr"/>
    </font>
    <font>
      <b/>
      <sz val="11"/>
      <color rgb="FF000000"/>
      <name val="Calibri"/>
      <family val="2"/>
      <charset val="204"/>
    </font>
    <font>
      <sz val="10"/>
      <color rgb="FF000000"/>
      <name val="Arial Cyr"/>
      <charset val="204"/>
    </font>
    <font>
      <sz val="9"/>
      <name val="Times New Roman"/>
      <family val="1"/>
      <charset val="204"/>
    </font>
    <font>
      <b/>
      <sz val="10"/>
      <color theme="1"/>
      <name val="Arial Cyr"/>
    </font>
    <font>
      <sz val="10"/>
      <color theme="1"/>
      <name val="Arial Cyr"/>
      <charset val="204"/>
    </font>
    <font>
      <sz val="10"/>
      <name val="Arial Cyr"/>
      <charset val="204"/>
    </font>
    <font>
      <sz val="12"/>
      <color theme="1"/>
      <name val="Arial Narrow"/>
      <family val="2"/>
      <charset val="204"/>
    </font>
    <font>
      <sz val="12"/>
      <name val="Times New Roman"/>
      <family val="1"/>
      <charset val="204"/>
    </font>
    <font>
      <sz val="11"/>
      <color rgb="FF002060"/>
      <name val="Times New Roman"/>
      <family val="1"/>
      <charset val="204"/>
    </font>
  </fonts>
  <fills count="4">
    <fill>
      <patternFill patternType="none"/>
    </fill>
    <fill>
      <patternFill patternType="gray125"/>
    </fill>
    <fill>
      <patternFill patternType="solid">
        <fgColor rgb="FFCCFFFF"/>
        <bgColor rgb="FFCCFFFF"/>
      </patternFill>
    </fill>
    <fill>
      <patternFill patternType="solid">
        <fgColor rgb="FFCCFFFF"/>
      </patternFill>
    </fill>
  </fills>
  <borders count="7">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style="thin">
        <color rgb="FF000000"/>
      </left>
      <right/>
      <top style="thin">
        <color rgb="FF000000"/>
      </top>
      <bottom style="thin">
        <color rgb="FF000000"/>
      </bottom>
      <diagonal/>
    </border>
    <border>
      <left style="thin">
        <color auto="1"/>
      </left>
      <right/>
      <top style="thin">
        <color auto="1"/>
      </top>
      <bottom/>
      <diagonal/>
    </border>
  </borders>
  <cellStyleXfs count="14">
    <xf numFmtId="0" fontId="0" fillId="0" borderId="0"/>
    <xf numFmtId="164" fontId="3" fillId="0" borderId="0" applyBorder="0" applyProtection="0"/>
    <xf numFmtId="4" fontId="1" fillId="2" borderId="1">
      <alignment horizontal="right" vertical="top" shrinkToFit="1"/>
    </xf>
    <xf numFmtId="4" fontId="1" fillId="0" borderId="1">
      <alignment horizontal="right" vertical="top" shrinkToFit="1"/>
    </xf>
    <xf numFmtId="0" fontId="2" fillId="0" borderId="0"/>
    <xf numFmtId="0" fontId="2" fillId="0" borderId="0"/>
    <xf numFmtId="0" fontId="2" fillId="0" borderId="0"/>
    <xf numFmtId="0" fontId="2" fillId="0" borderId="0"/>
    <xf numFmtId="0" fontId="13" fillId="0" borderId="2">
      <alignment horizontal="left" vertical="top" wrapText="1"/>
    </xf>
    <xf numFmtId="0" fontId="13" fillId="0" borderId="2">
      <alignment horizontal="left" vertical="top" wrapText="1"/>
    </xf>
    <xf numFmtId="165" fontId="14" fillId="3" borderId="2">
      <alignment horizontal="right" vertical="top" shrinkToFit="1"/>
    </xf>
    <xf numFmtId="0" fontId="13" fillId="0" borderId="2">
      <alignment horizontal="left" vertical="top" wrapText="1"/>
    </xf>
    <xf numFmtId="4" fontId="14" fillId="3" borderId="2">
      <alignment horizontal="right" vertical="top" shrinkToFit="1"/>
    </xf>
    <xf numFmtId="1" fontId="13" fillId="0" borderId="2">
      <alignment horizontal="center" vertical="top" shrinkToFit="1"/>
    </xf>
  </cellStyleXfs>
  <cellXfs count="102">
    <xf numFmtId="0" fontId="0" fillId="0" borderId="0" xfId="0"/>
    <xf numFmtId="0" fontId="4" fillId="0" borderId="0" xfId="0" applyFont="1"/>
    <xf numFmtId="0" fontId="4" fillId="0" borderId="1" xfId="0" applyFont="1" applyBorder="1" applyAlignment="1">
      <alignment horizontal="center" wrapText="1"/>
    </xf>
    <xf numFmtId="0" fontId="4" fillId="0" borderId="1" xfId="0" applyFont="1" applyBorder="1" applyAlignment="1">
      <alignment vertical="top" wrapText="1"/>
    </xf>
    <xf numFmtId="0" fontId="12" fillId="0" borderId="1" xfId="0" applyFont="1" applyBorder="1" applyAlignment="1">
      <alignment vertical="top" wrapText="1"/>
    </xf>
    <xf numFmtId="4" fontId="4" fillId="0" borderId="0" xfId="0" applyNumberFormat="1" applyFont="1" applyFill="1" applyAlignment="1">
      <alignment horizontal="center"/>
    </xf>
    <xf numFmtId="0" fontId="4" fillId="0" borderId="0" xfId="0" applyFont="1" applyFill="1" applyAlignment="1">
      <alignment horizontal="center"/>
    </xf>
    <xf numFmtId="0" fontId="15" fillId="0" borderId="0" xfId="0" applyFont="1"/>
    <xf numFmtId="0" fontId="4" fillId="0" borderId="1" xfId="0" applyFont="1" applyFill="1" applyBorder="1" applyAlignment="1">
      <alignment vertical="top" wrapText="1"/>
    </xf>
    <xf numFmtId="0" fontId="9" fillId="0" borderId="1" xfId="0" applyFont="1" applyFill="1" applyBorder="1" applyAlignment="1">
      <alignment vertical="top" wrapText="1"/>
    </xf>
    <xf numFmtId="0" fontId="0" fillId="0" borderId="0" xfId="0" applyFill="1"/>
    <xf numFmtId="0" fontId="5" fillId="0" borderId="1" xfId="0" applyFont="1" applyFill="1" applyBorder="1" applyAlignment="1">
      <alignment vertical="top" wrapText="1"/>
    </xf>
    <xf numFmtId="3" fontId="4" fillId="0" borderId="1" xfId="0" applyNumberFormat="1" applyFont="1" applyFill="1" applyBorder="1" applyAlignment="1">
      <alignment vertical="top" wrapText="1"/>
    </xf>
    <xf numFmtId="0" fontId="5" fillId="0" borderId="1" xfId="0" applyFont="1" applyBorder="1" applyAlignment="1">
      <alignment vertical="top" wrapText="1"/>
    </xf>
    <xf numFmtId="0" fontId="4" fillId="0" borderId="1" xfId="0" applyFont="1" applyFill="1" applyBorder="1" applyAlignment="1">
      <alignment horizontal="center" vertical="top" wrapText="1"/>
    </xf>
    <xf numFmtId="0" fontId="4" fillId="0" borderId="0" xfId="0" applyFont="1" applyFill="1"/>
    <xf numFmtId="0" fontId="5" fillId="0" borderId="1" xfId="0" applyFont="1" applyFill="1" applyBorder="1" applyAlignment="1">
      <alignment horizontal="center" vertical="top" wrapText="1"/>
    </xf>
    <xf numFmtId="0" fontId="4" fillId="0" borderId="1" xfId="0" applyNumberFormat="1" applyFont="1" applyFill="1" applyBorder="1" applyAlignment="1">
      <alignment vertical="top" wrapText="1"/>
    </xf>
    <xf numFmtId="1" fontId="9" fillId="0" borderId="1" xfId="0" applyNumberFormat="1" applyFont="1" applyFill="1" applyBorder="1" applyAlignment="1">
      <alignment vertical="top" wrapText="1"/>
    </xf>
    <xf numFmtId="0" fontId="11" fillId="0" borderId="1" xfId="0" applyFont="1" applyFill="1" applyBorder="1" applyAlignment="1">
      <alignment vertical="top" wrapText="1"/>
    </xf>
    <xf numFmtId="0" fontId="4" fillId="0" borderId="1" xfId="0" applyNumberFormat="1" applyFont="1" applyFill="1" applyBorder="1" applyAlignment="1">
      <alignment horizontal="left" vertical="top" wrapText="1"/>
    </xf>
    <xf numFmtId="0" fontId="11" fillId="0" borderId="1" xfId="0" applyFont="1" applyFill="1" applyBorder="1" applyAlignment="1">
      <alignment horizontal="center" vertical="top" wrapText="1"/>
    </xf>
    <xf numFmtId="0" fontId="5" fillId="0" borderId="1" xfId="0" applyNumberFormat="1" applyFont="1" applyFill="1" applyBorder="1" applyAlignment="1">
      <alignment vertical="top" wrapText="1"/>
    </xf>
    <xf numFmtId="0" fontId="4" fillId="0" borderId="1" xfId="0" applyFont="1" applyFill="1" applyBorder="1" applyAlignment="1">
      <alignment vertical="top"/>
    </xf>
    <xf numFmtId="0" fontId="12" fillId="0" borderId="1" xfId="0" applyFont="1" applyFill="1" applyBorder="1" applyAlignment="1">
      <alignment vertical="top" wrapText="1"/>
    </xf>
    <xf numFmtId="0" fontId="14" fillId="0" borderId="2" xfId="9" applyNumberFormat="1" applyFont="1" applyFill="1" applyProtection="1">
      <alignment horizontal="left" vertical="top" wrapText="1"/>
    </xf>
    <xf numFmtId="0" fontId="15" fillId="0" borderId="0" xfId="0" applyFont="1" applyFill="1"/>
    <xf numFmtId="0" fontId="4" fillId="0" borderId="3" xfId="0" applyFont="1" applyFill="1" applyBorder="1" applyAlignment="1">
      <alignment vertical="top" wrapText="1"/>
    </xf>
    <xf numFmtId="0" fontId="4" fillId="0" borderId="3" xfId="0" applyFont="1" applyFill="1" applyBorder="1" applyAlignment="1">
      <alignment horizontal="center" vertical="top" wrapText="1"/>
    </xf>
    <xf numFmtId="0" fontId="4" fillId="0" borderId="1" xfId="0" applyFont="1" applyFill="1" applyBorder="1" applyAlignment="1">
      <alignment horizontal="center" vertical="top" wrapText="1"/>
    </xf>
    <xf numFmtId="0" fontId="8" fillId="0" borderId="1" xfId="0" applyNumberFormat="1" applyFont="1" applyFill="1" applyBorder="1" applyAlignment="1">
      <alignment vertical="top" wrapText="1"/>
    </xf>
    <xf numFmtId="0" fontId="8" fillId="0" borderId="1" xfId="0" applyFont="1" applyFill="1" applyBorder="1" applyAlignment="1">
      <alignment vertical="top" wrapText="1"/>
    </xf>
    <xf numFmtId="0" fontId="8" fillId="0" borderId="1" xfId="0" applyFont="1" applyFill="1" applyBorder="1" applyAlignment="1">
      <alignment horizontal="center" vertical="top" wrapText="1"/>
    </xf>
    <xf numFmtId="0" fontId="4" fillId="0" borderId="1" xfId="0" applyFont="1" applyFill="1" applyBorder="1" applyAlignment="1">
      <alignment horizontal="center" vertical="top" wrapText="1"/>
    </xf>
    <xf numFmtId="0" fontId="4" fillId="0" borderId="1" xfId="0" applyFont="1" applyFill="1" applyBorder="1" applyAlignment="1">
      <alignment horizontal="center" vertical="top" wrapText="1"/>
    </xf>
    <xf numFmtId="0" fontId="5" fillId="0" borderId="1" xfId="0" applyFont="1" applyBorder="1" applyAlignment="1">
      <alignment vertical="top" wrapText="1"/>
    </xf>
    <xf numFmtId="0" fontId="4" fillId="0" borderId="1" xfId="0" applyFont="1" applyFill="1" applyBorder="1" applyAlignment="1">
      <alignment horizontal="center" vertical="top" wrapText="1"/>
    </xf>
    <xf numFmtId="0" fontId="4" fillId="0" borderId="1" xfId="0" applyFont="1" applyFill="1" applyBorder="1" applyAlignment="1">
      <alignment horizontal="center" vertical="top" wrapText="1"/>
    </xf>
    <xf numFmtId="0" fontId="4" fillId="0" borderId="1" xfId="0" applyFont="1" applyFill="1" applyBorder="1" applyAlignment="1">
      <alignment horizontal="center" vertical="top" wrapText="1"/>
    </xf>
    <xf numFmtId="0" fontId="4" fillId="0" borderId="1" xfId="0" applyFont="1" applyFill="1" applyBorder="1" applyAlignment="1">
      <alignment horizontal="center" vertical="top" wrapText="1"/>
    </xf>
    <xf numFmtId="2" fontId="0" fillId="0" borderId="0" xfId="0" applyNumberFormat="1" applyFill="1"/>
    <xf numFmtId="0" fontId="10" fillId="0" borderId="1" xfId="0" applyFont="1" applyFill="1" applyBorder="1" applyAlignment="1">
      <alignment vertical="top" wrapText="1"/>
    </xf>
    <xf numFmtId="0" fontId="13" fillId="0" borderId="2" xfId="9" applyNumberFormat="1" applyProtection="1">
      <alignment horizontal="left" vertical="top" wrapText="1"/>
    </xf>
    <xf numFmtId="0" fontId="10" fillId="0" borderId="1" xfId="0" applyFont="1" applyFill="1" applyBorder="1" applyAlignment="1">
      <alignment horizontal="center" vertical="top" wrapText="1"/>
    </xf>
    <xf numFmtId="0" fontId="4" fillId="0" borderId="4" xfId="0" applyFont="1" applyFill="1" applyBorder="1" applyAlignment="1">
      <alignment vertical="top" wrapText="1"/>
    </xf>
    <xf numFmtId="0" fontId="9" fillId="0" borderId="4" xfId="0" applyFont="1" applyFill="1" applyBorder="1" applyAlignment="1">
      <alignment vertical="top" wrapText="1"/>
    </xf>
    <xf numFmtId="0" fontId="11" fillId="0" borderId="4" xfId="0" applyFont="1" applyFill="1" applyBorder="1" applyAlignment="1">
      <alignment vertical="top" wrapText="1"/>
    </xf>
    <xf numFmtId="0" fontId="8" fillId="0" borderId="4" xfId="0" applyFont="1" applyFill="1" applyBorder="1" applyAlignment="1">
      <alignment vertical="top" wrapText="1"/>
    </xf>
    <xf numFmtId="0" fontId="13" fillId="0" borderId="5" xfId="8" applyNumberFormat="1" applyFill="1" applyBorder="1" applyProtection="1">
      <alignment horizontal="left" vertical="top" wrapText="1"/>
    </xf>
    <xf numFmtId="0" fontId="5" fillId="0" borderId="4" xfId="0" applyFont="1" applyFill="1" applyBorder="1" applyAlignment="1">
      <alignment vertical="top" wrapText="1"/>
    </xf>
    <xf numFmtId="0" fontId="10" fillId="0" borderId="4" xfId="0" applyFont="1" applyFill="1" applyBorder="1" applyAlignment="1">
      <alignment vertical="top" wrapText="1"/>
    </xf>
    <xf numFmtId="0" fontId="9" fillId="0" borderId="6" xfId="0" applyFont="1" applyFill="1" applyBorder="1" applyAlignment="1">
      <alignment vertical="top" wrapText="1"/>
    </xf>
    <xf numFmtId="0" fontId="4" fillId="0" borderId="4" xfId="0" applyFont="1" applyFill="1" applyBorder="1" applyAlignment="1">
      <alignment horizontal="center" vertical="top" wrapText="1"/>
    </xf>
    <xf numFmtId="166" fontId="5" fillId="0" borderId="1" xfId="0" applyNumberFormat="1" applyFont="1" applyFill="1" applyBorder="1" applyAlignment="1">
      <alignment horizontal="center" vertical="top"/>
    </xf>
    <xf numFmtId="166" fontId="8" fillId="0" borderId="1" xfId="0" applyNumberFormat="1" applyFont="1" applyFill="1" applyBorder="1" applyAlignment="1">
      <alignment horizontal="center" vertical="top"/>
    </xf>
    <xf numFmtId="166" fontId="14" fillId="0" borderId="1" xfId="3" applyNumberFormat="1" applyFont="1" applyFill="1" applyBorder="1" applyProtection="1">
      <alignment horizontal="right" vertical="top" shrinkToFit="1"/>
    </xf>
    <xf numFmtId="166" fontId="4" fillId="0" borderId="1" xfId="0" applyNumberFormat="1" applyFont="1" applyFill="1" applyBorder="1" applyAlignment="1">
      <alignment horizontal="center" vertical="top"/>
    </xf>
    <xf numFmtId="166" fontId="1" fillId="0" borderId="1" xfId="3" applyNumberFormat="1" applyBorder="1" applyProtection="1">
      <alignment horizontal="right" vertical="top" shrinkToFit="1"/>
    </xf>
    <xf numFmtId="166" fontId="4" fillId="0" borderId="1" xfId="0" applyNumberFormat="1" applyFont="1" applyFill="1" applyBorder="1" applyAlignment="1">
      <alignment horizontal="center" vertical="top" wrapText="1"/>
    </xf>
    <xf numFmtId="166" fontId="4" fillId="0" borderId="1" xfId="1" applyNumberFormat="1" applyFont="1" applyFill="1" applyBorder="1" applyAlignment="1" applyProtection="1">
      <alignment horizontal="center" vertical="top" wrapText="1"/>
    </xf>
    <xf numFmtId="166" fontId="16" fillId="0" borderId="1" xfId="3" applyNumberFormat="1" applyFont="1" applyFill="1" applyBorder="1" applyProtection="1">
      <alignment horizontal="right" vertical="top" shrinkToFit="1"/>
    </xf>
    <xf numFmtId="166" fontId="16" fillId="0" borderId="1" xfId="3" applyNumberFormat="1" applyFont="1" applyFill="1" applyBorder="1" applyAlignment="1" applyProtection="1">
      <alignment horizontal="right" vertical="top" shrinkToFit="1"/>
    </xf>
    <xf numFmtId="166" fontId="21" fillId="0" borderId="1" xfId="0" applyNumberFormat="1" applyFont="1" applyFill="1" applyBorder="1" applyAlignment="1">
      <alignment vertical="top"/>
    </xf>
    <xf numFmtId="166" fontId="10" fillId="0" borderId="1" xfId="0" applyNumberFormat="1" applyFont="1" applyFill="1" applyBorder="1" applyAlignment="1">
      <alignment horizontal="center" vertical="top" wrapText="1"/>
    </xf>
    <xf numFmtId="166" fontId="9" fillId="0" borderId="1" xfId="0" applyNumberFormat="1" applyFont="1" applyFill="1" applyBorder="1" applyAlignment="1">
      <alignment horizontal="center" vertical="top" wrapText="1"/>
    </xf>
    <xf numFmtId="166" fontId="5" fillId="0" borderId="1" xfId="0" applyNumberFormat="1" applyFont="1" applyFill="1" applyBorder="1" applyAlignment="1">
      <alignment horizontal="center" vertical="top" wrapText="1"/>
    </xf>
    <xf numFmtId="166" fontId="10" fillId="0" borderId="1" xfId="0" applyNumberFormat="1" applyFont="1" applyFill="1" applyBorder="1" applyAlignment="1">
      <alignment horizontal="center" vertical="top"/>
    </xf>
    <xf numFmtId="166" fontId="16" fillId="0" borderId="1" xfId="3" applyNumberFormat="1" applyFont="1" applyBorder="1" applyProtection="1">
      <alignment horizontal="right" vertical="top" shrinkToFit="1"/>
    </xf>
    <xf numFmtId="166" fontId="17" fillId="0" borderId="1" xfId="0" applyNumberFormat="1" applyFont="1" applyFill="1" applyBorder="1" applyAlignment="1">
      <alignment horizontal="center" vertical="top" wrapText="1"/>
    </xf>
    <xf numFmtId="166" fontId="19" fillId="0" borderId="1" xfId="3" applyNumberFormat="1" applyFont="1" applyFill="1" applyBorder="1" applyProtection="1">
      <alignment horizontal="right" vertical="top" shrinkToFit="1"/>
    </xf>
    <xf numFmtId="166" fontId="1" fillId="0" borderId="1" xfId="3" applyNumberFormat="1" applyFill="1" applyBorder="1" applyProtection="1">
      <alignment horizontal="right" vertical="top" shrinkToFit="1"/>
    </xf>
    <xf numFmtId="166" fontId="4" fillId="0" borderId="1" xfId="0" applyNumberFormat="1" applyFont="1" applyFill="1" applyBorder="1" applyAlignment="1">
      <alignment horizontal="center"/>
    </xf>
    <xf numFmtId="166" fontId="12" fillId="0" borderId="1" xfId="0" applyNumberFormat="1" applyFont="1" applyFill="1" applyBorder="1" applyAlignment="1">
      <alignment horizontal="center" vertical="top"/>
    </xf>
    <xf numFmtId="166" fontId="8" fillId="0" borderId="1" xfId="0" applyNumberFormat="1" applyFont="1" applyFill="1" applyBorder="1" applyAlignment="1">
      <alignment horizontal="center" vertical="top" wrapText="1"/>
    </xf>
    <xf numFmtId="166" fontId="14" fillId="0" borderId="1" xfId="3" applyNumberFormat="1" applyFont="1" applyBorder="1" applyProtection="1">
      <alignment horizontal="right" vertical="top" shrinkToFit="1"/>
    </xf>
    <xf numFmtId="166" fontId="16" fillId="0" borderId="1" xfId="3" applyNumberFormat="1" applyFont="1" applyFill="1" applyBorder="1" applyAlignment="1" applyProtection="1">
      <alignment horizontal="center" vertical="top" shrinkToFit="1"/>
    </xf>
    <xf numFmtId="166" fontId="20" fillId="0" borderId="1" xfId="12" applyNumberFormat="1" applyFont="1" applyFill="1" applyBorder="1" applyAlignment="1" applyProtection="1">
      <alignment horizontal="center" vertical="top" shrinkToFit="1"/>
    </xf>
    <xf numFmtId="166" fontId="18" fillId="0" borderId="1" xfId="3" applyNumberFormat="1" applyFont="1" applyFill="1" applyBorder="1" applyProtection="1">
      <alignment horizontal="right" vertical="top" shrinkToFit="1"/>
    </xf>
    <xf numFmtId="166" fontId="5" fillId="0" borderId="1" xfId="0" applyNumberFormat="1" applyFont="1" applyFill="1" applyBorder="1" applyAlignment="1">
      <alignment horizontal="center"/>
    </xf>
    <xf numFmtId="166" fontId="13" fillId="0" borderId="1" xfId="3" applyNumberFormat="1" applyFont="1" applyFill="1" applyBorder="1" applyProtection="1">
      <alignment horizontal="right" vertical="top" shrinkToFit="1"/>
    </xf>
    <xf numFmtId="166" fontId="1" fillId="0" borderId="1" xfId="3" applyNumberFormat="1" applyFont="1" applyBorder="1" applyProtection="1">
      <alignment horizontal="right" vertical="top" shrinkToFit="1"/>
    </xf>
    <xf numFmtId="0" fontId="4" fillId="0" borderId="1" xfId="0" applyFont="1" applyFill="1" applyBorder="1" applyAlignment="1">
      <alignment horizontal="center" vertical="top" wrapText="1"/>
    </xf>
    <xf numFmtId="4" fontId="22" fillId="0" borderId="3" xfId="0" applyNumberFormat="1" applyFont="1" applyBorder="1" applyAlignment="1">
      <alignment horizontal="right" vertical="top"/>
    </xf>
    <xf numFmtId="166" fontId="4" fillId="0" borderId="1" xfId="0" applyNumberFormat="1" applyFont="1" applyFill="1" applyBorder="1" applyAlignment="1">
      <alignment horizontal="right" vertical="top" wrapText="1"/>
    </xf>
    <xf numFmtId="166" fontId="23" fillId="0" borderId="1" xfId="0" applyNumberFormat="1" applyFont="1" applyFill="1" applyBorder="1" applyAlignment="1">
      <alignment horizontal="center" vertical="top" wrapText="1"/>
    </xf>
    <xf numFmtId="0" fontId="5" fillId="0" borderId="1" xfId="0" applyFont="1" applyBorder="1" applyAlignment="1">
      <alignment vertical="top" wrapText="1"/>
    </xf>
    <xf numFmtId="0" fontId="4" fillId="0" borderId="1" xfId="0" applyFont="1" applyFill="1" applyBorder="1"/>
    <xf numFmtId="0" fontId="4" fillId="0" borderId="1" xfId="0" applyFont="1" applyFill="1" applyBorder="1" applyAlignment="1">
      <alignment horizontal="center" vertical="top" wrapText="1"/>
    </xf>
    <xf numFmtId="0" fontId="13" fillId="0" borderId="2" xfId="9" applyNumberFormat="1" applyFont="1" applyFill="1" applyProtection="1">
      <alignment horizontal="left" vertical="top" wrapText="1"/>
    </xf>
    <xf numFmtId="0" fontId="5" fillId="0" borderId="1" xfId="0" applyFont="1" applyBorder="1" applyAlignment="1">
      <alignment vertical="top" wrapText="1"/>
    </xf>
    <xf numFmtId="0" fontId="5" fillId="0" borderId="4" xfId="0" applyFont="1" applyBorder="1" applyAlignment="1">
      <alignment vertical="top" wrapText="1"/>
    </xf>
    <xf numFmtId="0" fontId="5" fillId="0" borderId="0" xfId="0" applyFont="1" applyFill="1" applyBorder="1" applyAlignment="1">
      <alignment horizontal="center"/>
    </xf>
    <xf numFmtId="0" fontId="6" fillId="0" borderId="0" xfId="0" applyFont="1" applyFill="1" applyBorder="1" applyAlignment="1">
      <alignment horizontal="center"/>
    </xf>
    <xf numFmtId="0" fontId="7" fillId="0" borderId="0" xfId="0" applyFont="1" applyFill="1" applyBorder="1" applyAlignment="1">
      <alignment horizontal="center"/>
    </xf>
    <xf numFmtId="0" fontId="4" fillId="0" borderId="0" xfId="0" applyFont="1" applyFill="1" applyBorder="1" applyAlignment="1">
      <alignment horizontal="center"/>
    </xf>
    <xf numFmtId="0" fontId="4" fillId="0" borderId="1" xfId="0" applyFont="1" applyBorder="1" applyAlignment="1">
      <alignment horizontal="center" vertical="top" wrapText="1"/>
    </xf>
    <xf numFmtId="0" fontId="4" fillId="0" borderId="1" xfId="4" applyFont="1" applyFill="1" applyBorder="1" applyAlignment="1" applyProtection="1">
      <alignment horizontal="center" vertical="top" wrapText="1"/>
    </xf>
    <xf numFmtId="0" fontId="4" fillId="0" borderId="1" xfId="5" applyFont="1" applyFill="1" applyBorder="1" applyAlignment="1" applyProtection="1">
      <alignment horizontal="center" vertical="top" wrapText="1"/>
    </xf>
    <xf numFmtId="0" fontId="4" fillId="0" borderId="1" xfId="6" applyFont="1" applyFill="1" applyBorder="1" applyAlignment="1" applyProtection="1">
      <alignment horizontal="center" vertical="top" wrapText="1"/>
    </xf>
    <xf numFmtId="49" fontId="4" fillId="0" borderId="1" xfId="7" applyNumberFormat="1" applyFont="1" applyFill="1" applyBorder="1" applyAlignment="1" applyProtection="1">
      <alignment horizontal="center" vertical="top" wrapText="1"/>
    </xf>
    <xf numFmtId="0" fontId="4" fillId="0" borderId="1" xfId="0" applyFont="1" applyFill="1" applyBorder="1" applyAlignment="1">
      <alignment horizontal="center" vertical="top" wrapText="1"/>
    </xf>
    <xf numFmtId="166" fontId="20" fillId="0" borderId="1" xfId="3" applyNumberFormat="1" applyFont="1" applyFill="1" applyBorder="1" applyProtection="1">
      <alignment horizontal="right" vertical="top" shrinkToFit="1"/>
    </xf>
  </cellXfs>
  <cellStyles count="14">
    <cellStyle name="st32" xfId="10"/>
    <cellStyle name="xl23" xfId="13"/>
    <cellStyle name="xl34" xfId="8"/>
    <cellStyle name="xl36" xfId="2"/>
    <cellStyle name="xl37" xfId="9"/>
    <cellStyle name="xl38" xfId="3"/>
    <cellStyle name="xl44" xfId="11"/>
    <cellStyle name="xl45" xfId="12"/>
    <cellStyle name="Обычный" xfId="0" builtinId="0"/>
    <cellStyle name="Обычный 2" xfId="4"/>
    <cellStyle name="Обычный 3" xfId="5"/>
    <cellStyle name="Обычный 4" xfId="6"/>
    <cellStyle name="Обычный 6" xfId="7"/>
    <cellStyle name="Финансовый" xfId="1" builtinId="3"/>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4F81BD"/>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Z254"/>
  <sheetViews>
    <sheetView tabSelected="1" topLeftCell="B35" zoomScaleNormal="100" workbookViewId="0">
      <selection activeCell="C10" sqref="C10"/>
    </sheetView>
  </sheetViews>
  <sheetFormatPr defaultColWidth="8.7109375" defaultRowHeight="15"/>
  <cols>
    <col min="1" max="1" width="5" style="1" customWidth="1"/>
    <col min="2" max="2" width="26" style="15" customWidth="1"/>
    <col min="3" max="3" width="18.85546875" style="15" customWidth="1"/>
    <col min="4" max="4" width="17.28515625" style="15" customWidth="1"/>
    <col min="5" max="5" width="7.5703125" style="15" customWidth="1"/>
    <col min="6" max="6" width="12.5703125" style="15" customWidth="1"/>
    <col min="7" max="7" width="18.5703125" style="6" customWidth="1"/>
    <col min="8" max="8" width="19.5703125" style="6" customWidth="1"/>
    <col min="9" max="9" width="20.140625" style="6" customWidth="1"/>
    <col min="10" max="10" width="16.7109375" style="6" customWidth="1"/>
    <col min="11" max="11" width="19.85546875" style="6" customWidth="1"/>
    <col min="12" max="12" width="17.5703125" style="6" customWidth="1"/>
    <col min="13" max="13" width="17.140625" style="6" customWidth="1"/>
    <col min="14" max="14" width="8.7109375" style="10"/>
    <col min="15" max="15" width="10.5703125" style="10" customWidth="1"/>
    <col min="16" max="17" width="8.7109375" style="10" customWidth="1"/>
    <col min="18" max="26" width="8.7109375" style="10"/>
  </cols>
  <sheetData>
    <row r="1" spans="1:13">
      <c r="C1" s="91" t="s">
        <v>0</v>
      </c>
      <c r="D1" s="91"/>
      <c r="E1" s="91"/>
      <c r="F1" s="91"/>
      <c r="G1" s="91"/>
      <c r="H1" s="91"/>
      <c r="I1" s="91"/>
      <c r="J1" s="91"/>
      <c r="K1" s="91"/>
    </row>
    <row r="2" spans="1:13">
      <c r="C2" s="92" t="s">
        <v>1</v>
      </c>
      <c r="D2" s="92"/>
      <c r="E2" s="92"/>
      <c r="F2" s="92"/>
      <c r="G2" s="92"/>
      <c r="H2" s="92"/>
      <c r="I2" s="92"/>
      <c r="J2" s="92"/>
      <c r="K2" s="92"/>
    </row>
    <row r="3" spans="1:13">
      <c r="C3" s="93" t="s">
        <v>2</v>
      </c>
      <c r="D3" s="93"/>
      <c r="E3" s="93"/>
      <c r="F3" s="93"/>
      <c r="G3" s="93"/>
      <c r="H3" s="93"/>
      <c r="I3" s="93"/>
      <c r="J3" s="93"/>
      <c r="K3" s="93"/>
    </row>
    <row r="4" spans="1:13">
      <c r="C4" s="94" t="s">
        <v>346</v>
      </c>
      <c r="D4" s="94"/>
      <c r="E4" s="94"/>
      <c r="F4" s="94"/>
      <c r="G4" s="94"/>
      <c r="H4" s="94"/>
      <c r="I4" s="94"/>
      <c r="J4" s="94"/>
      <c r="K4" s="94"/>
      <c r="L4" s="94"/>
    </row>
    <row r="6" spans="1:13">
      <c r="A6" s="95" t="s">
        <v>3</v>
      </c>
      <c r="B6" s="96" t="s">
        <v>4</v>
      </c>
      <c r="C6" s="97" t="s">
        <v>5</v>
      </c>
      <c r="D6" s="98" t="s">
        <v>6</v>
      </c>
      <c r="E6" s="99" t="s">
        <v>7</v>
      </c>
      <c r="F6" s="100" t="s">
        <v>8</v>
      </c>
      <c r="G6" s="100" t="s">
        <v>199</v>
      </c>
      <c r="H6" s="100" t="s">
        <v>9</v>
      </c>
      <c r="I6" s="100" t="s">
        <v>200</v>
      </c>
      <c r="J6" s="100" t="s">
        <v>10</v>
      </c>
      <c r="K6" s="100" t="s">
        <v>11</v>
      </c>
      <c r="L6" s="100"/>
      <c r="M6" s="100"/>
    </row>
    <row r="7" spans="1:13">
      <c r="A7" s="95"/>
      <c r="B7" s="96"/>
      <c r="C7" s="97"/>
      <c r="D7" s="98"/>
      <c r="E7" s="99"/>
      <c r="F7" s="100"/>
      <c r="G7" s="100"/>
      <c r="H7" s="100"/>
      <c r="I7" s="100"/>
      <c r="J7" s="100"/>
      <c r="K7" s="100"/>
      <c r="L7" s="100"/>
      <c r="M7" s="100"/>
    </row>
    <row r="8" spans="1:13" ht="93" customHeight="1">
      <c r="A8" s="95"/>
      <c r="B8" s="96"/>
      <c r="C8" s="97"/>
      <c r="D8" s="98"/>
      <c r="E8" s="99"/>
      <c r="F8" s="100"/>
      <c r="G8" s="100"/>
      <c r="H8" s="100"/>
      <c r="I8" s="100"/>
      <c r="J8" s="100"/>
      <c r="K8" s="37" t="s">
        <v>360</v>
      </c>
      <c r="L8" s="37" t="s">
        <v>361</v>
      </c>
      <c r="M8" s="37" t="s">
        <v>362</v>
      </c>
    </row>
    <row r="9" spans="1:13">
      <c r="A9" s="2">
        <v>1</v>
      </c>
      <c r="B9" s="14">
        <v>2</v>
      </c>
      <c r="C9" s="14">
        <v>3</v>
      </c>
      <c r="D9" s="14">
        <v>4</v>
      </c>
      <c r="E9" s="14">
        <v>5</v>
      </c>
      <c r="F9" s="14">
        <v>6</v>
      </c>
      <c r="G9" s="14">
        <v>7</v>
      </c>
      <c r="H9" s="14">
        <v>8</v>
      </c>
      <c r="I9" s="14">
        <v>9</v>
      </c>
      <c r="J9" s="14">
        <v>10</v>
      </c>
      <c r="K9" s="14">
        <v>11</v>
      </c>
      <c r="L9" s="14">
        <v>12</v>
      </c>
      <c r="M9" s="14">
        <v>13</v>
      </c>
    </row>
    <row r="10" spans="1:13" ht="59.25" customHeight="1">
      <c r="A10" s="3"/>
      <c r="B10" s="8"/>
      <c r="C10" s="16" t="s">
        <v>12</v>
      </c>
      <c r="D10" s="11" t="s">
        <v>13</v>
      </c>
      <c r="E10" s="14" t="s">
        <v>14</v>
      </c>
      <c r="F10" s="44"/>
      <c r="G10" s="53">
        <f t="shared" ref="G10:M10" si="0">G11+G42</f>
        <v>210341215.28</v>
      </c>
      <c r="H10" s="53">
        <f t="shared" si="0"/>
        <v>193406574.99999997</v>
      </c>
      <c r="I10" s="53">
        <f t="shared" si="0"/>
        <v>157594579.68000001</v>
      </c>
      <c r="J10" s="53">
        <f t="shared" si="0"/>
        <v>202600429.79999998</v>
      </c>
      <c r="K10" s="53">
        <f t="shared" si="0"/>
        <v>236844458.02000004</v>
      </c>
      <c r="L10" s="53">
        <f t="shared" si="0"/>
        <v>247746300.34999999</v>
      </c>
      <c r="M10" s="53">
        <f t="shared" si="0"/>
        <v>263104412.84899998</v>
      </c>
    </row>
    <row r="11" spans="1:13">
      <c r="A11" s="3"/>
      <c r="B11" s="8"/>
      <c r="C11" s="8"/>
      <c r="D11" s="11" t="s">
        <v>15</v>
      </c>
      <c r="E11" s="14" t="s">
        <v>14</v>
      </c>
      <c r="F11" s="44"/>
      <c r="G11" s="53">
        <f t="shared" ref="G11:M11" si="1">G12+G21+G27+G37+G38</f>
        <v>159395765.38</v>
      </c>
      <c r="H11" s="54">
        <f t="shared" si="1"/>
        <v>165334542.14999998</v>
      </c>
      <c r="I11" s="54">
        <f t="shared" si="1"/>
        <v>122576932.78</v>
      </c>
      <c r="J11" s="53">
        <f t="shared" si="1"/>
        <v>146371984.56999999</v>
      </c>
      <c r="K11" s="53">
        <f t="shared" si="1"/>
        <v>190650222.10000002</v>
      </c>
      <c r="L11" s="53">
        <f t="shared" si="1"/>
        <v>200977161.13999999</v>
      </c>
      <c r="M11" s="53">
        <f t="shared" si="1"/>
        <v>215636809.79899999</v>
      </c>
    </row>
    <row r="12" spans="1:13" ht="51" customHeight="1">
      <c r="A12" s="3"/>
      <c r="B12" s="11"/>
      <c r="C12" s="11" t="s">
        <v>16</v>
      </c>
      <c r="D12" s="11" t="s">
        <v>234</v>
      </c>
      <c r="E12" s="14" t="s">
        <v>14</v>
      </c>
      <c r="F12" s="44"/>
      <c r="G12" s="53">
        <f>G13</f>
        <v>129829733.39</v>
      </c>
      <c r="H12" s="53">
        <f t="shared" ref="H12:M12" si="2">H13</f>
        <v>133561468</v>
      </c>
      <c r="I12" s="53">
        <f t="shared" si="2"/>
        <v>98985657.350000009</v>
      </c>
      <c r="J12" s="53">
        <f t="shared" si="2"/>
        <v>121231767.45</v>
      </c>
      <c r="K12" s="53">
        <f t="shared" si="2"/>
        <v>156579560</v>
      </c>
      <c r="L12" s="53">
        <f t="shared" si="2"/>
        <v>164729640</v>
      </c>
      <c r="M12" s="53">
        <f t="shared" si="2"/>
        <v>172967790</v>
      </c>
    </row>
    <row r="13" spans="1:13" ht="33" customHeight="1">
      <c r="A13" s="3"/>
      <c r="B13" s="11"/>
      <c r="C13" s="11" t="s">
        <v>317</v>
      </c>
      <c r="D13" s="11" t="s">
        <v>18</v>
      </c>
      <c r="E13" s="14"/>
      <c r="F13" s="44"/>
      <c r="G13" s="53">
        <f>G14+G15+G16+G17+G18+G19+G20</f>
        <v>129829733.39</v>
      </c>
      <c r="H13" s="53">
        <f t="shared" ref="H13:M13" si="3">H14+H15+H16+H17+H18+H19+H20</f>
        <v>133561468</v>
      </c>
      <c r="I13" s="53">
        <f t="shared" si="3"/>
        <v>98985657.350000009</v>
      </c>
      <c r="J13" s="53">
        <f t="shared" si="3"/>
        <v>121231767.45</v>
      </c>
      <c r="K13" s="53">
        <f t="shared" si="3"/>
        <v>156579560</v>
      </c>
      <c r="L13" s="53">
        <f t="shared" si="3"/>
        <v>164729640</v>
      </c>
      <c r="M13" s="53">
        <f t="shared" si="3"/>
        <v>172967790</v>
      </c>
    </row>
    <row r="14" spans="1:13" ht="291.75" customHeight="1">
      <c r="A14" s="3"/>
      <c r="B14" s="17" t="s">
        <v>318</v>
      </c>
      <c r="C14" s="18" t="s">
        <v>17</v>
      </c>
      <c r="D14" s="8"/>
      <c r="E14" s="14" t="s">
        <v>14</v>
      </c>
      <c r="F14" s="45" t="s">
        <v>19</v>
      </c>
      <c r="G14" s="79">
        <v>116620439</v>
      </c>
      <c r="H14" s="56">
        <v>127595300</v>
      </c>
      <c r="I14" s="80">
        <v>85770741.430000007</v>
      </c>
      <c r="J14" s="79">
        <v>107821880.17</v>
      </c>
      <c r="K14" s="58">
        <v>134345050</v>
      </c>
      <c r="L14" s="58">
        <v>141340700</v>
      </c>
      <c r="M14" s="59">
        <v>148428900</v>
      </c>
    </row>
    <row r="15" spans="1:13" ht="280.5" customHeight="1">
      <c r="A15" s="3"/>
      <c r="B15" s="17" t="s">
        <v>235</v>
      </c>
      <c r="C15" s="9" t="s">
        <v>20</v>
      </c>
      <c r="D15" s="8"/>
      <c r="E15" s="14" t="s">
        <v>14</v>
      </c>
      <c r="F15" s="45" t="s">
        <v>19</v>
      </c>
      <c r="G15" s="79">
        <v>601750</v>
      </c>
      <c r="H15" s="80">
        <v>258835</v>
      </c>
      <c r="I15" s="80">
        <v>258835.34</v>
      </c>
      <c r="J15" s="79">
        <v>660169.03</v>
      </c>
      <c r="K15" s="58">
        <v>261950</v>
      </c>
      <c r="L15" s="59">
        <v>275200</v>
      </c>
      <c r="M15" s="59">
        <v>289100</v>
      </c>
    </row>
    <row r="16" spans="1:13" ht="224.25" customHeight="1">
      <c r="A16" s="3"/>
      <c r="B16" s="17" t="s">
        <v>319</v>
      </c>
      <c r="C16" s="9" t="s">
        <v>21</v>
      </c>
      <c r="D16" s="8" t="s">
        <v>18</v>
      </c>
      <c r="E16" s="14" t="s">
        <v>14</v>
      </c>
      <c r="F16" s="45" t="s">
        <v>19</v>
      </c>
      <c r="G16" s="79">
        <v>591350</v>
      </c>
      <c r="H16" s="80">
        <v>1223263</v>
      </c>
      <c r="I16" s="80">
        <v>1223263.6299999999</v>
      </c>
      <c r="J16" s="79">
        <v>727706.47</v>
      </c>
      <c r="K16" s="58">
        <v>1261600</v>
      </c>
      <c r="L16" s="58">
        <v>1328100</v>
      </c>
      <c r="M16" s="59">
        <v>1394850</v>
      </c>
    </row>
    <row r="17" spans="1:13" ht="211.5" customHeight="1">
      <c r="A17" s="3"/>
      <c r="B17" s="17" t="s">
        <v>181</v>
      </c>
      <c r="C17" s="9" t="s">
        <v>22</v>
      </c>
      <c r="D17" s="8"/>
      <c r="E17" s="14" t="s">
        <v>14</v>
      </c>
      <c r="F17" s="45" t="s">
        <v>19</v>
      </c>
      <c r="G17" s="79">
        <v>8862554.3900000006</v>
      </c>
      <c r="H17" s="56">
        <v>1429000</v>
      </c>
      <c r="I17" s="80">
        <v>9651401.5</v>
      </c>
      <c r="J17" s="79">
        <v>8936303.5</v>
      </c>
      <c r="K17" s="58">
        <v>17483000</v>
      </c>
      <c r="L17" s="58">
        <v>18398000</v>
      </c>
      <c r="M17" s="58">
        <v>19316500</v>
      </c>
    </row>
    <row r="18" spans="1:13" ht="368.25" customHeight="1">
      <c r="A18" s="3"/>
      <c r="B18" s="17" t="s">
        <v>320</v>
      </c>
      <c r="C18" s="8" t="s">
        <v>23</v>
      </c>
      <c r="D18" s="8"/>
      <c r="E18" s="14" t="s">
        <v>14</v>
      </c>
      <c r="F18" s="45" t="s">
        <v>19</v>
      </c>
      <c r="G18" s="79">
        <v>69120</v>
      </c>
      <c r="H18" s="56">
        <v>685920</v>
      </c>
      <c r="I18" s="80">
        <v>614071.43999999994</v>
      </c>
      <c r="J18" s="79">
        <v>360618.36</v>
      </c>
      <c r="K18" s="58">
        <v>722160</v>
      </c>
      <c r="L18" s="58">
        <v>760080</v>
      </c>
      <c r="M18" s="58">
        <v>798000</v>
      </c>
    </row>
    <row r="19" spans="1:13" ht="224.25" customHeight="1">
      <c r="A19" s="3"/>
      <c r="B19" s="8" t="s">
        <v>321</v>
      </c>
      <c r="C19" s="8" t="s">
        <v>201</v>
      </c>
      <c r="D19" s="8"/>
      <c r="E19" s="14" t="s">
        <v>14</v>
      </c>
      <c r="F19" s="45" t="s">
        <v>19</v>
      </c>
      <c r="G19" s="79">
        <v>859000</v>
      </c>
      <c r="H19" s="56">
        <v>38750</v>
      </c>
      <c r="I19" s="80">
        <v>27344.01</v>
      </c>
      <c r="J19" s="79">
        <v>820689.05</v>
      </c>
      <c r="K19" s="58">
        <v>41000</v>
      </c>
      <c r="L19" s="58">
        <v>43000</v>
      </c>
      <c r="M19" s="58">
        <v>45000</v>
      </c>
    </row>
    <row r="20" spans="1:13" ht="224.25" customHeight="1">
      <c r="A20" s="3"/>
      <c r="B20" s="8" t="s">
        <v>322</v>
      </c>
      <c r="C20" s="8" t="s">
        <v>202</v>
      </c>
      <c r="D20" s="8"/>
      <c r="E20" s="14" t="s">
        <v>14</v>
      </c>
      <c r="F20" s="45" t="s">
        <v>19</v>
      </c>
      <c r="G20" s="79">
        <v>2225520</v>
      </c>
      <c r="H20" s="58">
        <v>2330400</v>
      </c>
      <c r="I20" s="80">
        <v>1440000</v>
      </c>
      <c r="J20" s="79">
        <v>1904400.87</v>
      </c>
      <c r="K20" s="58">
        <v>2464800</v>
      </c>
      <c r="L20" s="58">
        <v>2584560</v>
      </c>
      <c r="M20" s="58">
        <v>2695440</v>
      </c>
    </row>
    <row r="21" spans="1:13" ht="126" customHeight="1">
      <c r="A21" s="3"/>
      <c r="B21" s="8"/>
      <c r="C21" s="11" t="s">
        <v>24</v>
      </c>
      <c r="D21" s="11" t="s">
        <v>236</v>
      </c>
      <c r="E21" s="14" t="s">
        <v>14</v>
      </c>
      <c r="F21" s="46"/>
      <c r="G21" s="53">
        <f>G22</f>
        <v>9225771.6999999974</v>
      </c>
      <c r="H21" s="53">
        <f t="shared" ref="H21:M21" si="4">H22</f>
        <v>9225771.6999999974</v>
      </c>
      <c r="I21" s="53">
        <f t="shared" si="4"/>
        <v>6189521.1799999997</v>
      </c>
      <c r="J21" s="53">
        <f t="shared" si="4"/>
        <v>9386863.0599999987</v>
      </c>
      <c r="K21" s="53">
        <f t="shared" si="4"/>
        <v>9817224.2400000021</v>
      </c>
      <c r="L21" s="53">
        <f t="shared" si="4"/>
        <v>10036834.029999999</v>
      </c>
      <c r="M21" s="53">
        <f t="shared" si="4"/>
        <v>14117740.879999999</v>
      </c>
    </row>
    <row r="22" spans="1:13" ht="129.75" customHeight="1">
      <c r="A22" s="3"/>
      <c r="B22" s="8"/>
      <c r="C22" s="11" t="s">
        <v>237</v>
      </c>
      <c r="D22" s="11" t="s">
        <v>161</v>
      </c>
      <c r="E22" s="14"/>
      <c r="F22" s="46"/>
      <c r="G22" s="56">
        <f t="shared" ref="G22:M22" si="5">SUM(G23:G26)</f>
        <v>9225771.6999999974</v>
      </c>
      <c r="H22" s="56">
        <f t="shared" si="5"/>
        <v>9225771.6999999974</v>
      </c>
      <c r="I22" s="56">
        <f t="shared" si="5"/>
        <v>6189521.1799999997</v>
      </c>
      <c r="J22" s="56">
        <f t="shared" si="5"/>
        <v>9386863.0599999987</v>
      </c>
      <c r="K22" s="56">
        <f t="shared" si="5"/>
        <v>9817224.2400000021</v>
      </c>
      <c r="L22" s="56">
        <f t="shared" si="5"/>
        <v>10036834.029999999</v>
      </c>
      <c r="M22" s="56">
        <f t="shared" si="5"/>
        <v>14117740.879999999</v>
      </c>
    </row>
    <row r="23" spans="1:13" ht="287.25" customHeight="1">
      <c r="A23" s="3"/>
      <c r="B23" s="17" t="s">
        <v>238</v>
      </c>
      <c r="C23" s="9" t="s">
        <v>203</v>
      </c>
      <c r="D23" s="8"/>
      <c r="E23" s="14" t="s">
        <v>14</v>
      </c>
      <c r="F23" s="45" t="s">
        <v>25</v>
      </c>
      <c r="G23" s="60">
        <v>4768968.8099999996</v>
      </c>
      <c r="H23" s="61">
        <v>4768968.8099999996</v>
      </c>
      <c r="I23" s="57">
        <v>3181143.69</v>
      </c>
      <c r="J23" s="60">
        <v>4863845.42</v>
      </c>
      <c r="K23" s="62">
        <v>5134573.1500000004</v>
      </c>
      <c r="L23" s="62">
        <v>5254596.68</v>
      </c>
      <c r="M23" s="62">
        <v>7379929.4199999999</v>
      </c>
    </row>
    <row r="24" spans="1:13" ht="329.25" customHeight="1">
      <c r="A24" s="3"/>
      <c r="B24" s="17" t="s">
        <v>182</v>
      </c>
      <c r="C24" s="9" t="s">
        <v>239</v>
      </c>
      <c r="D24" s="8"/>
      <c r="E24" s="14" t="s">
        <v>14</v>
      </c>
      <c r="F24" s="45" t="s">
        <v>25</v>
      </c>
      <c r="G24" s="60">
        <v>24189.71</v>
      </c>
      <c r="H24" s="61">
        <v>24189.71</v>
      </c>
      <c r="I24" s="57">
        <v>18783.71</v>
      </c>
      <c r="J24" s="60">
        <v>25403.37</v>
      </c>
      <c r="K24" s="62">
        <v>23136.67</v>
      </c>
      <c r="L24" s="62">
        <v>24366</v>
      </c>
      <c r="M24" s="62">
        <v>34198.550000000003</v>
      </c>
    </row>
    <row r="25" spans="1:13" ht="296.25" customHeight="1">
      <c r="A25" s="3"/>
      <c r="B25" s="17" t="s">
        <v>323</v>
      </c>
      <c r="C25" s="9" t="s">
        <v>240</v>
      </c>
      <c r="D25" s="8"/>
      <c r="E25" s="14" t="s">
        <v>14</v>
      </c>
      <c r="F25" s="45" t="s">
        <v>25</v>
      </c>
      <c r="G25" s="60">
        <v>5063858.8099999996</v>
      </c>
      <c r="H25" s="61">
        <v>5063858.8099999996</v>
      </c>
      <c r="I25" s="57">
        <v>3351395.61</v>
      </c>
      <c r="J25" s="60">
        <v>5027163.75</v>
      </c>
      <c r="K25" s="62">
        <v>5185426.96</v>
      </c>
      <c r="L25" s="62">
        <v>5280546.16</v>
      </c>
      <c r="M25" s="62">
        <v>7410345.6200000001</v>
      </c>
    </row>
    <row r="26" spans="1:13" ht="288.75" customHeight="1">
      <c r="A26" s="3"/>
      <c r="B26" s="17" t="s">
        <v>183</v>
      </c>
      <c r="C26" s="9" t="s">
        <v>241</v>
      </c>
      <c r="D26" s="8"/>
      <c r="E26" s="14" t="s">
        <v>14</v>
      </c>
      <c r="F26" s="45" t="s">
        <v>25</v>
      </c>
      <c r="G26" s="60">
        <v>-631245.63</v>
      </c>
      <c r="H26" s="61">
        <v>-631245.63</v>
      </c>
      <c r="I26" s="57">
        <v>-361801.83</v>
      </c>
      <c r="J26" s="60">
        <v>-529549.48</v>
      </c>
      <c r="K26" s="62">
        <v>-525912.54</v>
      </c>
      <c r="L26" s="62">
        <v>-522674.81</v>
      </c>
      <c r="M26" s="62">
        <v>-706732.71</v>
      </c>
    </row>
    <row r="27" spans="1:13" ht="42.75">
      <c r="A27" s="3"/>
      <c r="B27" s="8"/>
      <c r="C27" s="19" t="s">
        <v>242</v>
      </c>
      <c r="D27" s="11" t="s">
        <v>26</v>
      </c>
      <c r="E27" s="14" t="s">
        <v>14</v>
      </c>
      <c r="F27" s="46" t="s">
        <v>27</v>
      </c>
      <c r="G27" s="53">
        <f t="shared" ref="G27:M27" si="6">SUM(G28:G36)</f>
        <v>16250260.289999999</v>
      </c>
      <c r="H27" s="54">
        <f t="shared" si="6"/>
        <v>18508302.449999999</v>
      </c>
      <c r="I27" s="53">
        <f>SUM(I28:I36)</f>
        <v>14506082.68</v>
      </c>
      <c r="J27" s="53">
        <f t="shared" si="6"/>
        <v>11945463.989999998</v>
      </c>
      <c r="K27" s="53">
        <f t="shared" si="6"/>
        <v>20259437.859999999</v>
      </c>
      <c r="L27" s="53">
        <f t="shared" si="6"/>
        <v>22196687.109999999</v>
      </c>
      <c r="M27" s="53">
        <f t="shared" si="6"/>
        <v>24517278.919</v>
      </c>
    </row>
    <row r="28" spans="1:13" ht="90">
      <c r="A28" s="3"/>
      <c r="B28" s="8" t="s">
        <v>184</v>
      </c>
      <c r="C28" s="8" t="s">
        <v>28</v>
      </c>
      <c r="D28" s="8"/>
      <c r="E28" s="14" t="s">
        <v>14</v>
      </c>
      <c r="F28" s="45" t="s">
        <v>29</v>
      </c>
      <c r="G28" s="60">
        <v>5870718.8300000001</v>
      </c>
      <c r="H28" s="56">
        <v>8206369.9000000004</v>
      </c>
      <c r="I28" s="57">
        <v>6177121.4699999997</v>
      </c>
      <c r="J28" s="60">
        <v>5618406.6699999999</v>
      </c>
      <c r="K28" s="58">
        <v>9198603.0199999996</v>
      </c>
      <c r="L28" s="58">
        <v>10315402.369999999</v>
      </c>
      <c r="M28" s="58">
        <v>11545607.789999999</v>
      </c>
    </row>
    <row r="29" spans="1:13" ht="123.75" customHeight="1">
      <c r="A29" s="3"/>
      <c r="B29" s="8" t="s">
        <v>185</v>
      </c>
      <c r="C29" s="8" t="s">
        <v>30</v>
      </c>
      <c r="D29" s="8"/>
      <c r="E29" s="14" t="s">
        <v>14</v>
      </c>
      <c r="F29" s="45" t="s">
        <v>19</v>
      </c>
      <c r="G29" s="56">
        <v>0</v>
      </c>
      <c r="H29" s="63">
        <v>0</v>
      </c>
      <c r="I29" s="56">
        <v>0</v>
      </c>
      <c r="J29" s="60">
        <v>-444.26</v>
      </c>
      <c r="K29" s="58">
        <v>0</v>
      </c>
      <c r="L29" s="58">
        <v>0</v>
      </c>
      <c r="M29" s="58">
        <v>0</v>
      </c>
    </row>
    <row r="30" spans="1:13" ht="152.25" customHeight="1">
      <c r="A30" s="3"/>
      <c r="B30" s="8" t="s">
        <v>186</v>
      </c>
      <c r="C30" s="8" t="s">
        <v>31</v>
      </c>
      <c r="D30" s="8"/>
      <c r="E30" s="14" t="s">
        <v>14</v>
      </c>
      <c r="F30" s="45" t="s">
        <v>29</v>
      </c>
      <c r="G30" s="64">
        <v>6031541.46</v>
      </c>
      <c r="H30" s="64">
        <v>7596532.5499999998</v>
      </c>
      <c r="I30" s="57">
        <v>5675041.2699999996</v>
      </c>
      <c r="J30" s="60">
        <v>4992078.49</v>
      </c>
      <c r="K30" s="58">
        <v>8079934.8399999999</v>
      </c>
      <c r="L30" s="58">
        <v>8668884.7400000002</v>
      </c>
      <c r="M30" s="58">
        <v>9526271.1290000007</v>
      </c>
    </row>
    <row r="31" spans="1:13" ht="138.75" customHeight="1">
      <c r="A31" s="3"/>
      <c r="B31" s="8" t="s">
        <v>187</v>
      </c>
      <c r="C31" s="8" t="s">
        <v>32</v>
      </c>
      <c r="D31" s="8"/>
      <c r="E31" s="14" t="s">
        <v>14</v>
      </c>
      <c r="F31" s="45" t="s">
        <v>29</v>
      </c>
      <c r="G31" s="56">
        <v>0</v>
      </c>
      <c r="H31" s="63">
        <v>0</v>
      </c>
      <c r="I31" s="56">
        <v>-8.0399999999999991</v>
      </c>
      <c r="J31" s="60">
        <v>9.52</v>
      </c>
      <c r="K31" s="58">
        <v>0</v>
      </c>
      <c r="L31" s="58">
        <v>0</v>
      </c>
      <c r="M31" s="58">
        <v>0</v>
      </c>
    </row>
    <row r="32" spans="1:13" ht="90">
      <c r="A32" s="3"/>
      <c r="B32" s="8" t="s">
        <v>188</v>
      </c>
      <c r="C32" s="8" t="s">
        <v>33</v>
      </c>
      <c r="D32" s="8" t="s">
        <v>34</v>
      </c>
      <c r="E32" s="14" t="s">
        <v>14</v>
      </c>
      <c r="F32" s="45" t="s">
        <v>19</v>
      </c>
      <c r="G32" s="56">
        <v>0</v>
      </c>
      <c r="H32" s="56">
        <v>0</v>
      </c>
      <c r="I32" s="56">
        <v>113.1</v>
      </c>
      <c r="J32" s="60">
        <v>6</v>
      </c>
      <c r="K32" s="58">
        <v>0</v>
      </c>
      <c r="L32" s="58">
        <v>0</v>
      </c>
      <c r="M32" s="58">
        <v>0</v>
      </c>
    </row>
    <row r="33" spans="1:13" ht="90">
      <c r="A33" s="3"/>
      <c r="B33" s="8" t="s">
        <v>243</v>
      </c>
      <c r="C33" s="8" t="s">
        <v>35</v>
      </c>
      <c r="D33" s="8"/>
      <c r="E33" s="14" t="s">
        <v>14</v>
      </c>
      <c r="F33" s="45" t="s">
        <v>19</v>
      </c>
      <c r="G33" s="56">
        <v>0</v>
      </c>
      <c r="H33" s="56">
        <v>0</v>
      </c>
      <c r="I33" s="56">
        <v>5038.1400000000003</v>
      </c>
      <c r="J33" s="60">
        <v>-100415.05</v>
      </c>
      <c r="K33" s="58">
        <v>0</v>
      </c>
      <c r="L33" s="58">
        <v>0</v>
      </c>
      <c r="M33" s="58">
        <v>0</v>
      </c>
    </row>
    <row r="34" spans="1:13" ht="105" hidden="1">
      <c r="A34" s="3"/>
      <c r="B34" s="8" t="s">
        <v>254</v>
      </c>
      <c r="C34" s="8" t="s">
        <v>244</v>
      </c>
      <c r="D34" s="8"/>
      <c r="E34" s="14" t="s">
        <v>14</v>
      </c>
      <c r="F34" s="45" t="s">
        <v>19</v>
      </c>
      <c r="G34" s="56">
        <v>0</v>
      </c>
      <c r="H34" s="63"/>
      <c r="I34" s="63">
        <v>0</v>
      </c>
      <c r="J34" s="60">
        <v>0</v>
      </c>
      <c r="K34" s="58">
        <v>0</v>
      </c>
      <c r="L34" s="58">
        <v>0</v>
      </c>
      <c r="M34" s="58">
        <v>0</v>
      </c>
    </row>
    <row r="35" spans="1:13" ht="90">
      <c r="A35" s="3"/>
      <c r="B35" s="8" t="s">
        <v>245</v>
      </c>
      <c r="C35" s="8" t="s">
        <v>36</v>
      </c>
      <c r="D35" s="8"/>
      <c r="E35" s="14" t="s">
        <v>14</v>
      </c>
      <c r="F35" s="45" t="s">
        <v>19</v>
      </c>
      <c r="G35" s="56">
        <v>826000</v>
      </c>
      <c r="H35" s="56">
        <v>52400</v>
      </c>
      <c r="I35" s="57">
        <v>122420.24</v>
      </c>
      <c r="J35" s="60">
        <v>532153.19999999995</v>
      </c>
      <c r="K35" s="58">
        <v>52900</v>
      </c>
      <c r="L35" s="58">
        <v>55400</v>
      </c>
      <c r="M35" s="58">
        <v>57400</v>
      </c>
    </row>
    <row r="36" spans="1:13" ht="90">
      <c r="A36" s="3"/>
      <c r="B36" s="8" t="s">
        <v>324</v>
      </c>
      <c r="C36" s="8" t="s">
        <v>37</v>
      </c>
      <c r="D36" s="8"/>
      <c r="E36" s="14" t="s">
        <v>14</v>
      </c>
      <c r="F36" s="45" t="s">
        <v>19</v>
      </c>
      <c r="G36" s="56">
        <v>3522000</v>
      </c>
      <c r="H36" s="56">
        <v>2653000</v>
      </c>
      <c r="I36" s="57">
        <v>2526356.5</v>
      </c>
      <c r="J36" s="60">
        <v>903669.42</v>
      </c>
      <c r="K36" s="58">
        <v>2928000</v>
      </c>
      <c r="L36" s="58">
        <v>3157000</v>
      </c>
      <c r="M36" s="58">
        <v>3388000</v>
      </c>
    </row>
    <row r="37" spans="1:13" ht="130.5" hidden="1" customHeight="1">
      <c r="A37" s="3"/>
      <c r="B37" s="11" t="s">
        <v>374</v>
      </c>
      <c r="C37" s="11" t="s">
        <v>38</v>
      </c>
      <c r="D37" s="11"/>
      <c r="E37" s="14" t="s">
        <v>14</v>
      </c>
      <c r="F37" s="46" t="s">
        <v>19</v>
      </c>
      <c r="G37" s="53">
        <v>0</v>
      </c>
      <c r="H37" s="54">
        <v>0</v>
      </c>
      <c r="I37" s="53">
        <v>0</v>
      </c>
      <c r="J37" s="53">
        <v>0</v>
      </c>
      <c r="K37" s="65">
        <v>0</v>
      </c>
      <c r="L37" s="65">
        <v>0</v>
      </c>
      <c r="M37" s="65">
        <v>0</v>
      </c>
    </row>
    <row r="38" spans="1:13" ht="43.5">
      <c r="A38" s="3"/>
      <c r="B38" s="11" t="s">
        <v>39</v>
      </c>
      <c r="C38" s="11" t="s">
        <v>40</v>
      </c>
      <c r="D38" s="8" t="s">
        <v>178</v>
      </c>
      <c r="E38" s="14" t="s">
        <v>14</v>
      </c>
      <c r="F38" s="46"/>
      <c r="G38" s="53">
        <f t="shared" ref="G38:M38" si="7">SUM(G39:G41)</f>
        <v>4090000</v>
      </c>
      <c r="H38" s="54">
        <f t="shared" si="7"/>
        <v>4039000</v>
      </c>
      <c r="I38" s="53">
        <f>SUM(I39:I41)</f>
        <v>2895671.57</v>
      </c>
      <c r="J38" s="53">
        <f t="shared" si="7"/>
        <v>3807890.07</v>
      </c>
      <c r="K38" s="53">
        <f t="shared" si="7"/>
        <v>3994000</v>
      </c>
      <c r="L38" s="53">
        <f t="shared" si="7"/>
        <v>4014000</v>
      </c>
      <c r="M38" s="53">
        <f t="shared" si="7"/>
        <v>4034000</v>
      </c>
    </row>
    <row r="39" spans="1:13" ht="126.75" customHeight="1">
      <c r="A39" s="3"/>
      <c r="B39" s="8" t="s">
        <v>375</v>
      </c>
      <c r="C39" s="8" t="s">
        <v>41</v>
      </c>
      <c r="D39" s="8"/>
      <c r="E39" s="14" t="s">
        <v>14</v>
      </c>
      <c r="F39" s="45" t="s">
        <v>29</v>
      </c>
      <c r="G39" s="56">
        <v>4090000</v>
      </c>
      <c r="H39" s="56">
        <v>3974000</v>
      </c>
      <c r="I39" s="57">
        <v>2840671.57</v>
      </c>
      <c r="J39" s="63">
        <v>3797890.07</v>
      </c>
      <c r="K39" s="58">
        <v>3994000</v>
      </c>
      <c r="L39" s="58">
        <v>4014000</v>
      </c>
      <c r="M39" s="58">
        <v>4034000</v>
      </c>
    </row>
    <row r="40" spans="1:13" ht="268.5" hidden="1" customHeight="1">
      <c r="A40" s="3"/>
      <c r="B40" s="20" t="s">
        <v>376</v>
      </c>
      <c r="C40" s="8" t="s">
        <v>246</v>
      </c>
      <c r="D40" s="8"/>
      <c r="E40" s="14" t="s">
        <v>14</v>
      </c>
      <c r="F40" s="45" t="s">
        <v>42</v>
      </c>
      <c r="G40" s="56">
        <v>0</v>
      </c>
      <c r="H40" s="63">
        <v>0</v>
      </c>
      <c r="I40" s="56">
        <v>0</v>
      </c>
      <c r="J40" s="56">
        <v>0</v>
      </c>
      <c r="K40" s="58">
        <v>0</v>
      </c>
      <c r="L40" s="58">
        <v>0</v>
      </c>
      <c r="M40" s="58">
        <v>0</v>
      </c>
    </row>
    <row r="41" spans="1:13" ht="90">
      <c r="A41" s="3"/>
      <c r="B41" s="8" t="s">
        <v>377</v>
      </c>
      <c r="C41" s="8" t="s">
        <v>43</v>
      </c>
      <c r="D41" s="8"/>
      <c r="E41" s="14" t="s">
        <v>14</v>
      </c>
      <c r="F41" s="45" t="s">
        <v>44</v>
      </c>
      <c r="G41" s="56">
        <v>0</v>
      </c>
      <c r="H41" s="56">
        <v>65000</v>
      </c>
      <c r="I41" s="56">
        <v>55000</v>
      </c>
      <c r="J41" s="56">
        <v>10000</v>
      </c>
      <c r="K41" s="56">
        <v>0</v>
      </c>
      <c r="L41" s="56">
        <v>0</v>
      </c>
      <c r="M41" s="56">
        <v>0</v>
      </c>
    </row>
    <row r="42" spans="1:13" ht="28.5">
      <c r="A42" s="3"/>
      <c r="B42" s="8"/>
      <c r="C42" s="8"/>
      <c r="D42" s="11" t="s">
        <v>45</v>
      </c>
      <c r="E42" s="14" t="s">
        <v>14</v>
      </c>
      <c r="F42" s="45"/>
      <c r="G42" s="53">
        <f t="shared" ref="G42:M42" si="8">G43+G58+G63+G77+G88+G119</f>
        <v>50945449.899999999</v>
      </c>
      <c r="H42" s="54">
        <f t="shared" si="8"/>
        <v>28072032.850000001</v>
      </c>
      <c r="I42" s="53">
        <f t="shared" si="8"/>
        <v>35017646.900000006</v>
      </c>
      <c r="J42" s="53">
        <f t="shared" si="8"/>
        <v>56228445.229999997</v>
      </c>
      <c r="K42" s="53">
        <f t="shared" si="8"/>
        <v>46194235.920000002</v>
      </c>
      <c r="L42" s="53">
        <f t="shared" si="8"/>
        <v>46769139.210000001</v>
      </c>
      <c r="M42" s="53">
        <f t="shared" si="8"/>
        <v>47467603.049999997</v>
      </c>
    </row>
    <row r="43" spans="1:13" ht="158.25" customHeight="1">
      <c r="A43" s="3"/>
      <c r="B43" s="8" t="s">
        <v>46</v>
      </c>
      <c r="C43" s="11" t="s">
        <v>325</v>
      </c>
      <c r="D43" s="11" t="s">
        <v>247</v>
      </c>
      <c r="E43" s="14" t="s">
        <v>14</v>
      </c>
      <c r="F43" s="45"/>
      <c r="G43" s="53">
        <f>G44+G47+G49+G54</f>
        <v>10826850</v>
      </c>
      <c r="H43" s="53">
        <f t="shared" ref="H43:M43" si="9">H44+H47+H49+H54</f>
        <v>9682270.370000001</v>
      </c>
      <c r="I43" s="53">
        <f t="shared" si="9"/>
        <v>8538614.1400000006</v>
      </c>
      <c r="J43" s="53">
        <f>J44+J47+J49+J53+J54</f>
        <v>20060658.509999998</v>
      </c>
      <c r="K43" s="53">
        <f t="shared" si="9"/>
        <v>11644530</v>
      </c>
      <c r="L43" s="53">
        <f t="shared" si="9"/>
        <v>11744530</v>
      </c>
      <c r="M43" s="53">
        <f t="shared" si="9"/>
        <v>11744530</v>
      </c>
    </row>
    <row r="44" spans="1:13" ht="263.25" customHeight="1">
      <c r="A44" s="3"/>
      <c r="B44" s="8"/>
      <c r="C44" s="21" t="s">
        <v>162</v>
      </c>
      <c r="D44" s="11" t="s">
        <v>248</v>
      </c>
      <c r="E44" s="14"/>
      <c r="F44" s="45"/>
      <c r="G44" s="53">
        <f>G45+G46</f>
        <v>2100450</v>
      </c>
      <c r="H44" s="53">
        <f t="shared" ref="H44:M44" si="10">H45+H46</f>
        <v>2510450</v>
      </c>
      <c r="I44" s="53">
        <f t="shared" si="10"/>
        <v>2103291.21</v>
      </c>
      <c r="J44" s="53">
        <f t="shared" si="10"/>
        <v>6313502.7599999998</v>
      </c>
      <c r="K44" s="53">
        <f t="shared" si="10"/>
        <v>2643130</v>
      </c>
      <c r="L44" s="53">
        <f t="shared" si="10"/>
        <v>2643130</v>
      </c>
      <c r="M44" s="53">
        <f t="shared" si="10"/>
        <v>2643130</v>
      </c>
    </row>
    <row r="45" spans="1:13" ht="239.25" customHeight="1">
      <c r="A45" s="3"/>
      <c r="B45" s="17" t="s">
        <v>249</v>
      </c>
      <c r="C45" s="8" t="s">
        <v>47</v>
      </c>
      <c r="D45" s="8"/>
      <c r="E45" s="14" t="s">
        <v>14</v>
      </c>
      <c r="F45" s="45" t="s">
        <v>48</v>
      </c>
      <c r="G45" s="64">
        <v>245450</v>
      </c>
      <c r="H45" s="64">
        <v>245450</v>
      </c>
      <c r="I45" s="57">
        <v>205385.78</v>
      </c>
      <c r="J45" s="60">
        <v>487206.09</v>
      </c>
      <c r="K45" s="58">
        <v>268130</v>
      </c>
      <c r="L45" s="58">
        <v>268130</v>
      </c>
      <c r="M45" s="58">
        <v>268130</v>
      </c>
    </row>
    <row r="46" spans="1:13" ht="202.5" customHeight="1">
      <c r="B46" s="17" t="s">
        <v>189</v>
      </c>
      <c r="C46" s="8" t="s">
        <v>49</v>
      </c>
      <c r="D46" s="8"/>
      <c r="E46" s="14" t="s">
        <v>14</v>
      </c>
      <c r="F46" s="45" t="s">
        <v>48</v>
      </c>
      <c r="G46" s="64">
        <v>1855000</v>
      </c>
      <c r="H46" s="57">
        <v>2265000</v>
      </c>
      <c r="I46" s="57">
        <v>1897905.43</v>
      </c>
      <c r="J46" s="60">
        <v>5826296.6699999999</v>
      </c>
      <c r="K46" s="58">
        <v>2375000</v>
      </c>
      <c r="L46" s="58">
        <v>2375000</v>
      </c>
      <c r="M46" s="58">
        <v>2375000</v>
      </c>
    </row>
    <row r="47" spans="1:13" ht="261" customHeight="1">
      <c r="A47" s="3"/>
      <c r="B47" s="22" t="s">
        <v>250</v>
      </c>
      <c r="C47" s="8" t="s">
        <v>163</v>
      </c>
      <c r="D47" s="22"/>
      <c r="E47" s="14"/>
      <c r="F47" s="45"/>
      <c r="G47" s="53">
        <f>G48</f>
        <v>675000</v>
      </c>
      <c r="H47" s="53">
        <f t="shared" ref="H47:M47" si="11">H48</f>
        <v>1307145</v>
      </c>
      <c r="I47" s="53">
        <f t="shared" si="11"/>
        <v>1123742.57</v>
      </c>
      <c r="J47" s="53">
        <f t="shared" si="11"/>
        <v>671466.41</v>
      </c>
      <c r="K47" s="53">
        <f t="shared" si="11"/>
        <v>740000</v>
      </c>
      <c r="L47" s="53">
        <f t="shared" si="11"/>
        <v>740000</v>
      </c>
      <c r="M47" s="53">
        <f t="shared" si="11"/>
        <v>740000</v>
      </c>
    </row>
    <row r="48" spans="1:13" ht="190.5" customHeight="1">
      <c r="A48" s="3"/>
      <c r="B48" s="8" t="s">
        <v>180</v>
      </c>
      <c r="C48" s="8" t="s">
        <v>251</v>
      </c>
      <c r="D48" s="8"/>
      <c r="E48" s="14" t="s">
        <v>14</v>
      </c>
      <c r="F48" s="45" t="s">
        <v>48</v>
      </c>
      <c r="G48" s="56">
        <v>675000</v>
      </c>
      <c r="H48" s="57">
        <v>1307145</v>
      </c>
      <c r="I48" s="57">
        <v>1123742.57</v>
      </c>
      <c r="J48" s="55">
        <v>671466.41</v>
      </c>
      <c r="K48" s="58">
        <v>740000</v>
      </c>
      <c r="L48" s="58">
        <v>740000</v>
      </c>
      <c r="M48" s="58">
        <v>740000</v>
      </c>
    </row>
    <row r="49" spans="1:26" ht="250.5" customHeight="1">
      <c r="A49" s="3"/>
      <c r="B49" s="22" t="s">
        <v>255</v>
      </c>
      <c r="C49" s="11" t="s">
        <v>164</v>
      </c>
      <c r="D49" s="8"/>
      <c r="E49" s="14"/>
      <c r="F49" s="45"/>
      <c r="G49" s="53">
        <f>G50+G51+G52</f>
        <v>6836400</v>
      </c>
      <c r="H49" s="53">
        <f>H50+I51+H52</f>
        <v>4649675.37</v>
      </c>
      <c r="I49" s="53">
        <f t="shared" ref="I49:M49" si="12">I50+I51+I52</f>
        <v>4649675.37</v>
      </c>
      <c r="J49" s="53">
        <f t="shared" si="12"/>
        <v>11805559.66</v>
      </c>
      <c r="K49" s="53">
        <f t="shared" si="12"/>
        <v>6946400</v>
      </c>
      <c r="L49" s="53">
        <f t="shared" si="12"/>
        <v>6946400</v>
      </c>
      <c r="M49" s="53">
        <f t="shared" si="12"/>
        <v>6946400</v>
      </c>
    </row>
    <row r="50" spans="1:26" ht="149.25" hidden="1" customHeight="1">
      <c r="A50" s="3"/>
      <c r="B50" s="8" t="s">
        <v>252</v>
      </c>
      <c r="C50" s="8" t="s">
        <v>50</v>
      </c>
      <c r="D50" s="8"/>
      <c r="E50" s="14" t="s">
        <v>14</v>
      </c>
      <c r="F50" s="44" t="s">
        <v>44</v>
      </c>
      <c r="G50" s="56">
        <v>0</v>
      </c>
      <c r="H50" s="66">
        <v>0</v>
      </c>
      <c r="I50" s="56">
        <v>0</v>
      </c>
      <c r="J50" s="66">
        <v>0</v>
      </c>
      <c r="K50" s="56">
        <v>0</v>
      </c>
      <c r="L50" s="56">
        <v>0</v>
      </c>
      <c r="M50" s="56">
        <v>0</v>
      </c>
    </row>
    <row r="51" spans="1:26" ht="152.25" customHeight="1">
      <c r="A51" s="3"/>
      <c r="B51" s="8" t="s">
        <v>252</v>
      </c>
      <c r="C51" s="8" t="s">
        <v>51</v>
      </c>
      <c r="D51" s="8"/>
      <c r="E51" s="14" t="s">
        <v>14</v>
      </c>
      <c r="F51" s="45" t="s">
        <v>48</v>
      </c>
      <c r="G51" s="63">
        <v>6825000</v>
      </c>
      <c r="H51" s="63">
        <v>6825000</v>
      </c>
      <c r="I51" s="57">
        <v>4638275.37</v>
      </c>
      <c r="J51" s="60">
        <v>11794159.66</v>
      </c>
      <c r="K51" s="63">
        <v>6935000</v>
      </c>
      <c r="L51" s="63">
        <v>6935000</v>
      </c>
      <c r="M51" s="63">
        <v>6935000</v>
      </c>
    </row>
    <row r="52" spans="1:26" ht="152.25" customHeight="1">
      <c r="A52" s="3"/>
      <c r="B52" s="8" t="s">
        <v>252</v>
      </c>
      <c r="C52" s="8" t="s">
        <v>52</v>
      </c>
      <c r="D52" s="8"/>
      <c r="E52" s="14" t="s">
        <v>14</v>
      </c>
      <c r="F52" s="45" t="s">
        <v>53</v>
      </c>
      <c r="G52" s="56">
        <v>11400</v>
      </c>
      <c r="H52" s="56">
        <v>11400</v>
      </c>
      <c r="I52" s="56">
        <v>11400</v>
      </c>
      <c r="J52" s="56">
        <v>11400</v>
      </c>
      <c r="K52" s="56">
        <v>11400</v>
      </c>
      <c r="L52" s="56">
        <v>11400</v>
      </c>
      <c r="M52" s="56">
        <v>11400</v>
      </c>
    </row>
    <row r="53" spans="1:26" ht="152.25" customHeight="1">
      <c r="A53" s="3"/>
      <c r="B53" s="17" t="s">
        <v>378</v>
      </c>
      <c r="C53" s="8" t="s">
        <v>364</v>
      </c>
      <c r="D53" s="8"/>
      <c r="E53" s="38" t="s">
        <v>14</v>
      </c>
      <c r="F53" s="45"/>
      <c r="G53" s="56">
        <v>0</v>
      </c>
      <c r="H53" s="56">
        <v>0</v>
      </c>
      <c r="I53" s="56">
        <v>0</v>
      </c>
      <c r="J53" s="56">
        <v>27882.09</v>
      </c>
      <c r="K53" s="56">
        <v>0</v>
      </c>
      <c r="L53" s="56">
        <v>0</v>
      </c>
      <c r="M53" s="56">
        <v>0</v>
      </c>
    </row>
    <row r="54" spans="1:26" ht="274.5" customHeight="1">
      <c r="A54" s="3"/>
      <c r="B54" s="22"/>
      <c r="C54" s="11" t="s">
        <v>166</v>
      </c>
      <c r="D54" s="22" t="s">
        <v>165</v>
      </c>
      <c r="E54" s="14"/>
      <c r="F54" s="45"/>
      <c r="G54" s="53">
        <f>G55</f>
        <v>1215000</v>
      </c>
      <c r="H54" s="53">
        <f t="shared" ref="H54:M54" si="13">H55</f>
        <v>1215000</v>
      </c>
      <c r="I54" s="53">
        <f t="shared" si="13"/>
        <v>661904.99</v>
      </c>
      <c r="J54" s="53">
        <f t="shared" si="13"/>
        <v>1242247.5900000001</v>
      </c>
      <c r="K54" s="53">
        <f t="shared" si="13"/>
        <v>1315000</v>
      </c>
      <c r="L54" s="53">
        <f t="shared" si="13"/>
        <v>1415000</v>
      </c>
      <c r="M54" s="53">
        <f t="shared" si="13"/>
        <v>1415000</v>
      </c>
    </row>
    <row r="55" spans="1:26" ht="321.75" customHeight="1">
      <c r="A55" s="3"/>
      <c r="B55" s="22"/>
      <c r="C55" s="21" t="s">
        <v>167</v>
      </c>
      <c r="D55" s="22" t="s">
        <v>253</v>
      </c>
      <c r="E55" s="14"/>
      <c r="F55" s="45"/>
      <c r="G55" s="56">
        <f>G56+G57</f>
        <v>1215000</v>
      </c>
      <c r="H55" s="56">
        <f t="shared" ref="H55:M55" si="14">H56+H57</f>
        <v>1215000</v>
      </c>
      <c r="I55" s="56">
        <f t="shared" si="14"/>
        <v>661904.99</v>
      </c>
      <c r="J55" s="56">
        <f t="shared" si="14"/>
        <v>1242247.5900000001</v>
      </c>
      <c r="K55" s="56">
        <f t="shared" si="14"/>
        <v>1315000</v>
      </c>
      <c r="L55" s="56">
        <f t="shared" si="14"/>
        <v>1415000</v>
      </c>
      <c r="M55" s="56">
        <f t="shared" si="14"/>
        <v>1415000</v>
      </c>
    </row>
    <row r="56" spans="1:26" ht="210" customHeight="1">
      <c r="A56" s="3"/>
      <c r="B56" s="8" t="s">
        <v>190</v>
      </c>
      <c r="C56" s="8" t="s">
        <v>54</v>
      </c>
      <c r="D56" s="8"/>
      <c r="E56" s="14" t="s">
        <v>14</v>
      </c>
      <c r="F56" s="45" t="s">
        <v>48</v>
      </c>
      <c r="G56" s="56">
        <v>515000</v>
      </c>
      <c r="H56" s="56">
        <v>515000</v>
      </c>
      <c r="I56" s="57">
        <v>396960.39</v>
      </c>
      <c r="J56" s="60">
        <v>700600.67</v>
      </c>
      <c r="K56" s="58">
        <v>515000</v>
      </c>
      <c r="L56" s="58">
        <v>515000</v>
      </c>
      <c r="M56" s="58">
        <v>515000</v>
      </c>
    </row>
    <row r="57" spans="1:26" ht="192" customHeight="1">
      <c r="A57" s="3"/>
      <c r="B57" s="8" t="s">
        <v>190</v>
      </c>
      <c r="C57" s="8" t="s">
        <v>55</v>
      </c>
      <c r="D57" s="8"/>
      <c r="E57" s="14" t="s">
        <v>14</v>
      </c>
      <c r="F57" s="45" t="s">
        <v>211</v>
      </c>
      <c r="G57" s="56">
        <v>700000</v>
      </c>
      <c r="H57" s="56">
        <v>700000</v>
      </c>
      <c r="I57" s="57">
        <v>264944.59999999998</v>
      </c>
      <c r="J57" s="67">
        <v>541646.92000000004</v>
      </c>
      <c r="K57" s="58">
        <v>800000</v>
      </c>
      <c r="L57" s="58">
        <v>900000</v>
      </c>
      <c r="M57" s="58">
        <v>900000</v>
      </c>
    </row>
    <row r="58" spans="1:26" ht="57.75" customHeight="1">
      <c r="A58" s="3"/>
      <c r="B58" s="8"/>
      <c r="C58" s="8" t="s">
        <v>257</v>
      </c>
      <c r="D58" s="11" t="s">
        <v>256</v>
      </c>
      <c r="E58" s="14" t="s">
        <v>14</v>
      </c>
      <c r="F58" s="45"/>
      <c r="G58" s="53">
        <f t="shared" ref="G58:M58" si="15">G59+G60+G61+G62</f>
        <v>2238120</v>
      </c>
      <c r="H58" s="54">
        <f t="shared" si="15"/>
        <v>7137674.6399999997</v>
      </c>
      <c r="I58" s="53">
        <f t="shared" si="15"/>
        <v>7056133.9099999992</v>
      </c>
      <c r="J58" s="53">
        <f t="shared" si="15"/>
        <v>1701697.88</v>
      </c>
      <c r="K58" s="53">
        <f t="shared" si="15"/>
        <v>1656259.0799999998</v>
      </c>
      <c r="L58" s="53">
        <f t="shared" si="15"/>
        <v>2186262</v>
      </c>
      <c r="M58" s="53">
        <f t="shared" si="15"/>
        <v>2885865.84</v>
      </c>
    </row>
    <row r="59" spans="1:26" ht="75">
      <c r="A59" s="3"/>
      <c r="B59" s="8" t="s">
        <v>379</v>
      </c>
      <c r="C59" s="8" t="s">
        <v>258</v>
      </c>
      <c r="D59" s="8"/>
      <c r="E59" s="14" t="s">
        <v>14</v>
      </c>
      <c r="F59" s="45" t="s">
        <v>56</v>
      </c>
      <c r="G59" s="64">
        <v>104110</v>
      </c>
      <c r="H59" s="70">
        <v>316888.64</v>
      </c>
      <c r="I59" s="57">
        <v>316888.64</v>
      </c>
      <c r="J59" s="60">
        <v>87266.62</v>
      </c>
      <c r="K59" s="58">
        <v>320968.59999999998</v>
      </c>
      <c r="L59" s="58">
        <v>423678.56</v>
      </c>
      <c r="M59" s="58">
        <v>559255.69999999995</v>
      </c>
    </row>
    <row r="60" spans="1:26" ht="75">
      <c r="A60" s="3"/>
      <c r="B60" s="8" t="s">
        <v>191</v>
      </c>
      <c r="C60" s="8" t="s">
        <v>259</v>
      </c>
      <c r="D60" s="8"/>
      <c r="E60" s="14" t="s">
        <v>14</v>
      </c>
      <c r="F60" s="45" t="s">
        <v>56</v>
      </c>
      <c r="G60" s="64">
        <v>1805530</v>
      </c>
      <c r="H60" s="70">
        <v>6487250</v>
      </c>
      <c r="I60" s="57">
        <v>6487250.8499999996</v>
      </c>
      <c r="J60" s="60">
        <v>1302061.69</v>
      </c>
      <c r="K60" s="58">
        <v>793357.28</v>
      </c>
      <c r="L60" s="58">
        <v>1047231.61</v>
      </c>
      <c r="M60" s="58">
        <v>1382345.73</v>
      </c>
      <c r="O60" s="40"/>
    </row>
    <row r="61" spans="1:26" ht="75">
      <c r="A61" s="3"/>
      <c r="B61" s="8" t="s">
        <v>326</v>
      </c>
      <c r="C61" s="8" t="s">
        <v>57</v>
      </c>
      <c r="D61" s="8"/>
      <c r="E61" s="14" t="s">
        <v>14</v>
      </c>
      <c r="F61" s="45" t="s">
        <v>56</v>
      </c>
      <c r="G61" s="68">
        <v>18320</v>
      </c>
      <c r="H61" s="70">
        <v>23376</v>
      </c>
      <c r="I61" s="57">
        <v>23376.9</v>
      </c>
      <c r="J61" s="60">
        <v>13258.97</v>
      </c>
      <c r="K61" s="58">
        <v>237143.99</v>
      </c>
      <c r="L61" s="58">
        <v>313030.07</v>
      </c>
      <c r="M61" s="58">
        <v>413199.69</v>
      </c>
    </row>
    <row r="62" spans="1:26" ht="75">
      <c r="A62" s="3"/>
      <c r="B62" s="8" t="s">
        <v>260</v>
      </c>
      <c r="C62" s="8" t="s">
        <v>58</v>
      </c>
      <c r="D62" s="8"/>
      <c r="E62" s="14" t="s">
        <v>14</v>
      </c>
      <c r="F62" s="45" t="s">
        <v>56</v>
      </c>
      <c r="G62" s="68">
        <v>310160</v>
      </c>
      <c r="H62" s="68">
        <v>310160</v>
      </c>
      <c r="I62" s="57">
        <v>228617.52</v>
      </c>
      <c r="J62" s="60">
        <v>299110.59999999998</v>
      </c>
      <c r="K62" s="58">
        <v>304789.21000000002</v>
      </c>
      <c r="L62" s="58">
        <v>402321.76</v>
      </c>
      <c r="M62" s="58">
        <v>531064.72</v>
      </c>
    </row>
    <row r="63" spans="1:26" ht="111.75" customHeight="1">
      <c r="A63" s="3"/>
      <c r="B63" s="8" t="s">
        <v>59</v>
      </c>
      <c r="C63" s="11" t="s">
        <v>60</v>
      </c>
      <c r="D63" s="11" t="s">
        <v>261</v>
      </c>
      <c r="E63" s="14" t="s">
        <v>14</v>
      </c>
      <c r="F63" s="45"/>
      <c r="G63" s="53">
        <f t="shared" ref="G63:M63" si="16">G64+G69</f>
        <v>35722166</v>
      </c>
      <c r="H63" s="54">
        <f t="shared" si="16"/>
        <v>7352000</v>
      </c>
      <c r="I63" s="53">
        <f t="shared" si="16"/>
        <v>16309416.699999999</v>
      </c>
      <c r="J63" s="53">
        <f t="shared" si="16"/>
        <v>29919600.559999999</v>
      </c>
      <c r="K63" s="53">
        <f t="shared" si="16"/>
        <v>29956696.23</v>
      </c>
      <c r="L63" s="53">
        <f t="shared" si="16"/>
        <v>29956696.23</v>
      </c>
      <c r="M63" s="53">
        <f t="shared" si="16"/>
        <v>29956696.23</v>
      </c>
    </row>
    <row r="64" spans="1:26" ht="77.25" customHeight="1">
      <c r="A64" s="3"/>
      <c r="B64" s="11" t="s">
        <v>327</v>
      </c>
      <c r="C64" s="11" t="s">
        <v>328</v>
      </c>
      <c r="D64" s="8"/>
      <c r="E64" s="14" t="s">
        <v>14</v>
      </c>
      <c r="F64" s="45"/>
      <c r="G64" s="53">
        <f>G65</f>
        <v>32037293</v>
      </c>
      <c r="H64" s="53">
        <f t="shared" ref="H64:M64" si="17">H65</f>
        <v>3722000</v>
      </c>
      <c r="I64" s="53">
        <f t="shared" si="17"/>
        <v>14244212.34</v>
      </c>
      <c r="J64" s="53">
        <f t="shared" si="17"/>
        <v>26529335.25</v>
      </c>
      <c r="K64" s="53">
        <f t="shared" si="17"/>
        <v>26108337</v>
      </c>
      <c r="L64" s="53">
        <f t="shared" si="17"/>
        <v>26108337</v>
      </c>
      <c r="M64" s="53">
        <f t="shared" si="17"/>
        <v>26108337</v>
      </c>
      <c r="P64"/>
      <c r="Q64"/>
      <c r="R64"/>
      <c r="S64"/>
      <c r="T64"/>
      <c r="U64"/>
      <c r="V64"/>
      <c r="W64"/>
      <c r="X64"/>
      <c r="Y64"/>
      <c r="Z64"/>
    </row>
    <row r="65" spans="1:13" customFormat="1" ht="77.25" customHeight="1">
      <c r="A65" s="3"/>
      <c r="B65" s="11" t="s">
        <v>372</v>
      </c>
      <c r="C65" s="11" t="s">
        <v>373</v>
      </c>
      <c r="D65" s="8"/>
      <c r="E65" s="81"/>
      <c r="F65" s="45"/>
      <c r="G65" s="53">
        <f>SUM(G66:G68)</f>
        <v>32037293</v>
      </c>
      <c r="H65" s="53">
        <f t="shared" ref="H65:M65" si="18">SUM(H66:H68)</f>
        <v>3722000</v>
      </c>
      <c r="I65" s="53">
        <f t="shared" si="18"/>
        <v>14244212.34</v>
      </c>
      <c r="J65" s="53">
        <f t="shared" si="18"/>
        <v>26529335.25</v>
      </c>
      <c r="K65" s="53">
        <f t="shared" si="18"/>
        <v>26108337</v>
      </c>
      <c r="L65" s="53">
        <f t="shared" si="18"/>
        <v>26108337</v>
      </c>
      <c r="M65" s="53">
        <f t="shared" si="18"/>
        <v>26108337</v>
      </c>
    </row>
    <row r="66" spans="1:13" customFormat="1" ht="90">
      <c r="A66" s="3"/>
      <c r="B66" s="8" t="s">
        <v>262</v>
      </c>
      <c r="C66" s="8" t="s">
        <v>263</v>
      </c>
      <c r="D66" s="8"/>
      <c r="E66" s="14" t="s">
        <v>14</v>
      </c>
      <c r="F66" s="45" t="s">
        <v>44</v>
      </c>
      <c r="G66" s="56">
        <v>850000</v>
      </c>
      <c r="H66" s="56">
        <v>770000</v>
      </c>
      <c r="I66" s="57">
        <v>474531.25</v>
      </c>
      <c r="J66" s="69">
        <v>829843.75</v>
      </c>
      <c r="K66" s="58">
        <v>850000</v>
      </c>
      <c r="L66" s="58">
        <v>850000</v>
      </c>
      <c r="M66" s="58">
        <v>850000</v>
      </c>
    </row>
    <row r="67" spans="1:13" customFormat="1" ht="120">
      <c r="A67" s="3"/>
      <c r="B67" s="8" t="s">
        <v>262</v>
      </c>
      <c r="C67" s="8" t="s">
        <v>264</v>
      </c>
      <c r="D67" s="8"/>
      <c r="E67" s="14" t="s">
        <v>14</v>
      </c>
      <c r="F67" s="45" t="s">
        <v>61</v>
      </c>
      <c r="G67" s="63">
        <v>53200</v>
      </c>
      <c r="H67" s="63">
        <v>52000</v>
      </c>
      <c r="I67" s="56">
        <v>34795</v>
      </c>
      <c r="J67" s="63">
        <v>49047.9</v>
      </c>
      <c r="K67" s="58">
        <v>55000</v>
      </c>
      <c r="L67" s="58">
        <v>55000</v>
      </c>
      <c r="M67" s="58">
        <v>55000</v>
      </c>
    </row>
    <row r="68" spans="1:13" customFormat="1" ht="120">
      <c r="A68" s="3"/>
      <c r="B68" s="8" t="s">
        <v>262</v>
      </c>
      <c r="C68" s="8" t="s">
        <v>265</v>
      </c>
      <c r="D68" s="8"/>
      <c r="E68" s="14" t="s">
        <v>14</v>
      </c>
      <c r="F68" s="45" t="s">
        <v>53</v>
      </c>
      <c r="G68" s="63">
        <v>31134093</v>
      </c>
      <c r="H68" s="57">
        <v>2900000</v>
      </c>
      <c r="I68" s="57">
        <v>13734886.09</v>
      </c>
      <c r="J68" s="63">
        <v>25650443.600000001</v>
      </c>
      <c r="K68" s="58">
        <v>25203337</v>
      </c>
      <c r="L68" s="58">
        <v>25203337</v>
      </c>
      <c r="M68" s="58">
        <v>25203337</v>
      </c>
    </row>
    <row r="69" spans="1:13" customFormat="1" ht="68.25" customHeight="1">
      <c r="A69" s="3"/>
      <c r="B69" s="11" t="s">
        <v>330</v>
      </c>
      <c r="C69" s="11" t="s">
        <v>329</v>
      </c>
      <c r="D69" s="11"/>
      <c r="E69" s="14" t="s">
        <v>14</v>
      </c>
      <c r="F69" s="45"/>
      <c r="G69" s="53">
        <f>G70</f>
        <v>3684873</v>
      </c>
      <c r="H69" s="53">
        <f t="shared" ref="H69:M69" si="19">H70</f>
        <v>3630000</v>
      </c>
      <c r="I69" s="53">
        <f t="shared" si="19"/>
        <v>2065204.3599999999</v>
      </c>
      <c r="J69" s="53">
        <f t="shared" si="19"/>
        <v>3390265.3099999996</v>
      </c>
      <c r="K69" s="53">
        <f t="shared" si="19"/>
        <v>3848359.23</v>
      </c>
      <c r="L69" s="53">
        <f t="shared" si="19"/>
        <v>3848359.23</v>
      </c>
      <c r="M69" s="53">
        <f t="shared" si="19"/>
        <v>3848359.23</v>
      </c>
    </row>
    <row r="70" spans="1:13" customFormat="1" ht="68.25" customHeight="1">
      <c r="A70" s="3"/>
      <c r="B70" s="11" t="s">
        <v>370</v>
      </c>
      <c r="C70" s="11" t="s">
        <v>371</v>
      </c>
      <c r="D70" s="8"/>
      <c r="E70" s="81"/>
      <c r="F70" s="45"/>
      <c r="G70" s="53">
        <f>SUM(G71:G76)</f>
        <v>3684873</v>
      </c>
      <c r="H70" s="53">
        <f t="shared" ref="H70:M70" si="20">SUM(H71:H76)</f>
        <v>3630000</v>
      </c>
      <c r="I70" s="53">
        <f t="shared" si="20"/>
        <v>2065204.3599999999</v>
      </c>
      <c r="J70" s="53">
        <f t="shared" si="20"/>
        <v>3390265.3099999996</v>
      </c>
      <c r="K70" s="53">
        <f t="shared" si="20"/>
        <v>3848359.23</v>
      </c>
      <c r="L70" s="53">
        <f t="shared" si="20"/>
        <v>3848359.23</v>
      </c>
      <c r="M70" s="53">
        <f t="shared" si="20"/>
        <v>3848359.23</v>
      </c>
    </row>
    <row r="71" spans="1:13" customFormat="1" ht="90">
      <c r="A71" s="3"/>
      <c r="B71" s="8" t="s">
        <v>266</v>
      </c>
      <c r="C71" s="8" t="s">
        <v>62</v>
      </c>
      <c r="D71" s="8"/>
      <c r="E71" s="14" t="s">
        <v>14</v>
      </c>
      <c r="F71" s="45" t="s">
        <v>44</v>
      </c>
      <c r="G71" s="63">
        <v>1445000</v>
      </c>
      <c r="H71" s="57">
        <v>1600000</v>
      </c>
      <c r="I71" s="57">
        <v>1243791.6299999999</v>
      </c>
      <c r="J71" s="63">
        <v>1693235.69</v>
      </c>
      <c r="K71" s="58">
        <v>1572798.23</v>
      </c>
      <c r="L71" s="58">
        <v>1572798.23</v>
      </c>
      <c r="M71" s="58">
        <v>1572798.23</v>
      </c>
    </row>
    <row r="72" spans="1:13" customFormat="1" ht="122.25" customHeight="1">
      <c r="A72" s="1"/>
      <c r="B72" s="8" t="s">
        <v>266</v>
      </c>
      <c r="C72" s="8" t="s">
        <v>63</v>
      </c>
      <c r="D72" s="8"/>
      <c r="E72" s="14" t="s">
        <v>14</v>
      </c>
      <c r="F72" s="45" t="s">
        <v>104</v>
      </c>
      <c r="G72" s="56">
        <v>0</v>
      </c>
      <c r="H72" s="56">
        <v>30000</v>
      </c>
      <c r="I72" s="56">
        <v>30000</v>
      </c>
      <c r="J72" s="58">
        <v>0</v>
      </c>
      <c r="K72" s="58">
        <v>0</v>
      </c>
      <c r="L72" s="58">
        <v>0</v>
      </c>
      <c r="M72" s="58">
        <v>0</v>
      </c>
    </row>
    <row r="73" spans="1:13" customFormat="1" ht="120" hidden="1">
      <c r="A73" s="3"/>
      <c r="B73" s="8" t="s">
        <v>266</v>
      </c>
      <c r="C73" s="8" t="s">
        <v>64</v>
      </c>
      <c r="D73" s="8"/>
      <c r="E73" s="14" t="s">
        <v>14</v>
      </c>
      <c r="F73" s="45" t="s">
        <v>61</v>
      </c>
      <c r="G73" s="56">
        <v>0</v>
      </c>
      <c r="H73" s="63">
        <v>0</v>
      </c>
      <c r="I73" s="56">
        <v>0</v>
      </c>
      <c r="J73" s="58">
        <v>0</v>
      </c>
      <c r="K73" s="58">
        <v>0</v>
      </c>
      <c r="L73" s="58">
        <v>0</v>
      </c>
      <c r="M73" s="58">
        <v>0</v>
      </c>
    </row>
    <row r="74" spans="1:13" customFormat="1" ht="60" customHeight="1">
      <c r="A74" s="3"/>
      <c r="B74" s="8" t="s">
        <v>266</v>
      </c>
      <c r="C74" s="8" t="s">
        <v>347</v>
      </c>
      <c r="D74" s="8"/>
      <c r="E74" s="33" t="s">
        <v>14</v>
      </c>
      <c r="F74" s="45"/>
      <c r="G74" s="60">
        <v>0</v>
      </c>
      <c r="H74" s="60">
        <v>0</v>
      </c>
      <c r="I74" s="60">
        <v>-58805.74</v>
      </c>
      <c r="J74" s="69">
        <v>265120.48</v>
      </c>
      <c r="K74" s="63">
        <v>0</v>
      </c>
      <c r="L74" s="63">
        <v>0</v>
      </c>
      <c r="M74" s="63">
        <v>0</v>
      </c>
    </row>
    <row r="75" spans="1:13" customFormat="1" ht="150">
      <c r="A75" s="3"/>
      <c r="B75" s="8" t="s">
        <v>266</v>
      </c>
      <c r="C75" s="8" t="s">
        <v>204</v>
      </c>
      <c r="D75" s="8"/>
      <c r="E75" s="14" t="s">
        <v>14</v>
      </c>
      <c r="F75" s="45" t="s">
        <v>211</v>
      </c>
      <c r="G75" s="63">
        <v>0</v>
      </c>
      <c r="H75" s="63">
        <v>0</v>
      </c>
      <c r="I75" s="63">
        <v>0</v>
      </c>
      <c r="J75" s="56">
        <v>7498</v>
      </c>
      <c r="K75" s="63">
        <v>0</v>
      </c>
      <c r="L75" s="63">
        <v>0</v>
      </c>
      <c r="M75" s="63">
        <v>0</v>
      </c>
    </row>
    <row r="76" spans="1:13" customFormat="1" ht="120">
      <c r="A76" s="3"/>
      <c r="B76" s="8" t="s">
        <v>266</v>
      </c>
      <c r="C76" s="8" t="s">
        <v>65</v>
      </c>
      <c r="D76" s="8"/>
      <c r="E76" s="14" t="s">
        <v>14</v>
      </c>
      <c r="F76" s="45" t="s">
        <v>53</v>
      </c>
      <c r="G76" s="63">
        <v>2239873</v>
      </c>
      <c r="H76" s="63">
        <v>2000000</v>
      </c>
      <c r="I76" s="57">
        <v>850218.47</v>
      </c>
      <c r="J76" s="63">
        <v>1424411.14</v>
      </c>
      <c r="K76" s="58">
        <v>2275561</v>
      </c>
      <c r="L76" s="58">
        <v>2275561</v>
      </c>
      <c r="M76" s="58">
        <v>2275561</v>
      </c>
    </row>
    <row r="77" spans="1:13" customFormat="1" ht="96" customHeight="1">
      <c r="A77" s="3"/>
      <c r="B77" s="23"/>
      <c r="C77" s="11" t="s">
        <v>66</v>
      </c>
      <c r="D77" s="11" t="s">
        <v>267</v>
      </c>
      <c r="E77" s="14" t="s">
        <v>14</v>
      </c>
      <c r="F77" s="45"/>
      <c r="G77" s="53">
        <f t="shared" ref="G77:M77" si="21">G78+G81+G85</f>
        <v>1866000</v>
      </c>
      <c r="H77" s="53">
        <f t="shared" si="21"/>
        <v>3607366.11</v>
      </c>
      <c r="I77" s="53">
        <f t="shared" si="21"/>
        <v>3037726.9499999997</v>
      </c>
      <c r="J77" s="53">
        <f t="shared" si="21"/>
        <v>3369671.06</v>
      </c>
      <c r="K77" s="53">
        <f t="shared" si="21"/>
        <v>2672900</v>
      </c>
      <c r="L77" s="53">
        <f t="shared" si="21"/>
        <v>2672900</v>
      </c>
      <c r="M77" s="53">
        <f t="shared" si="21"/>
        <v>2672900</v>
      </c>
    </row>
    <row r="78" spans="1:13" customFormat="1" ht="237" customHeight="1">
      <c r="A78" s="3"/>
      <c r="B78" s="30" t="s">
        <v>331</v>
      </c>
      <c r="C78" s="31" t="s">
        <v>332</v>
      </c>
      <c r="D78" s="31"/>
      <c r="E78" s="32" t="s">
        <v>14</v>
      </c>
      <c r="F78" s="47"/>
      <c r="G78" s="54">
        <f>G79+G80</f>
        <v>700000</v>
      </c>
      <c r="H78" s="54">
        <f>H79+H80</f>
        <v>700000</v>
      </c>
      <c r="I78" s="54">
        <f>I79+I80</f>
        <v>471233.34</v>
      </c>
      <c r="J78" s="54">
        <f t="shared" ref="J78:M78" si="22">J79+J80</f>
        <v>1186708.43</v>
      </c>
      <c r="K78" s="54">
        <f t="shared" si="22"/>
        <v>707500</v>
      </c>
      <c r="L78" s="54">
        <f t="shared" si="22"/>
        <v>707500</v>
      </c>
      <c r="M78" s="54">
        <f t="shared" si="22"/>
        <v>707500</v>
      </c>
    </row>
    <row r="79" spans="1:13" customFormat="1" ht="179.25" customHeight="1">
      <c r="A79" s="3"/>
      <c r="B79" s="17" t="s">
        <v>268</v>
      </c>
      <c r="C79" s="8" t="s">
        <v>67</v>
      </c>
      <c r="D79" s="8"/>
      <c r="E79" s="14" t="s">
        <v>14</v>
      </c>
      <c r="F79" s="45" t="s">
        <v>48</v>
      </c>
      <c r="G79" s="64">
        <v>700000</v>
      </c>
      <c r="H79" s="64">
        <v>700000</v>
      </c>
      <c r="I79" s="70">
        <v>471233.34</v>
      </c>
      <c r="J79" s="64">
        <v>1017940.83</v>
      </c>
      <c r="K79" s="58">
        <v>707500</v>
      </c>
      <c r="L79" s="58">
        <v>707500</v>
      </c>
      <c r="M79" s="58">
        <v>707500</v>
      </c>
    </row>
    <row r="80" spans="1:13" customFormat="1" ht="227.25" customHeight="1">
      <c r="A80" s="3"/>
      <c r="B80" s="17" t="s">
        <v>205</v>
      </c>
      <c r="C80" s="8" t="s">
        <v>206</v>
      </c>
      <c r="D80" s="8"/>
      <c r="E80" s="14" t="s">
        <v>14</v>
      </c>
      <c r="F80" s="45" t="s">
        <v>48</v>
      </c>
      <c r="G80" s="56">
        <v>0</v>
      </c>
      <c r="H80" s="63">
        <v>0</v>
      </c>
      <c r="I80" s="56">
        <v>0</v>
      </c>
      <c r="J80" s="64">
        <v>168767.6</v>
      </c>
      <c r="K80" s="58">
        <v>0</v>
      </c>
      <c r="L80" s="58">
        <v>0</v>
      </c>
      <c r="M80" s="58">
        <v>0</v>
      </c>
    </row>
    <row r="81" spans="1:13" customFormat="1" ht="227.25" customHeight="1">
      <c r="A81" s="3"/>
      <c r="B81" s="22" t="s">
        <v>333</v>
      </c>
      <c r="C81" s="11" t="s">
        <v>334</v>
      </c>
      <c r="D81" s="8"/>
      <c r="E81" s="29"/>
      <c r="F81" s="45"/>
      <c r="G81" s="53">
        <f>G82+G83+G84</f>
        <v>1041000</v>
      </c>
      <c r="H81" s="53">
        <f>H82+H83+I84</f>
        <v>2669341.44</v>
      </c>
      <c r="I81" s="53">
        <f>I82+I83+I84</f>
        <v>2328468.94</v>
      </c>
      <c r="J81" s="53">
        <f t="shared" ref="J81:M81" si="23">J82+J83+J84</f>
        <v>1963943.3599999999</v>
      </c>
      <c r="K81" s="53">
        <f t="shared" si="23"/>
        <v>1764900</v>
      </c>
      <c r="L81" s="53">
        <f t="shared" si="23"/>
        <v>1764900</v>
      </c>
      <c r="M81" s="53">
        <f t="shared" si="23"/>
        <v>1764900</v>
      </c>
    </row>
    <row r="82" spans="1:13" customFormat="1" ht="150" customHeight="1">
      <c r="A82" s="3"/>
      <c r="B82" s="8" t="s">
        <v>192</v>
      </c>
      <c r="C82" s="8" t="s">
        <v>269</v>
      </c>
      <c r="D82" s="8"/>
      <c r="E82" s="14" t="s">
        <v>14</v>
      </c>
      <c r="F82" s="45" t="s">
        <v>48</v>
      </c>
      <c r="G82" s="56">
        <v>140000</v>
      </c>
      <c r="H82" s="57">
        <v>483396</v>
      </c>
      <c r="I82" s="57">
        <v>298322.98</v>
      </c>
      <c r="J82" s="64">
        <v>488270.12</v>
      </c>
      <c r="K82" s="58">
        <v>372900</v>
      </c>
      <c r="L82" s="58">
        <v>372900</v>
      </c>
      <c r="M82" s="58">
        <v>372900</v>
      </c>
    </row>
    <row r="83" spans="1:13" customFormat="1" ht="116.25" customHeight="1">
      <c r="A83" s="3"/>
      <c r="B83" s="8" t="s">
        <v>193</v>
      </c>
      <c r="C83" s="8" t="s">
        <v>270</v>
      </c>
      <c r="D83" s="8"/>
      <c r="E83" s="14" t="s">
        <v>14</v>
      </c>
      <c r="F83" s="45" t="s">
        <v>48</v>
      </c>
      <c r="G83" s="56">
        <v>427500</v>
      </c>
      <c r="H83" s="57">
        <v>1900000</v>
      </c>
      <c r="I83" s="57">
        <v>1744200.52</v>
      </c>
      <c r="J83" s="64">
        <v>737445.63</v>
      </c>
      <c r="K83" s="58">
        <v>1020000</v>
      </c>
      <c r="L83" s="58">
        <v>1020000</v>
      </c>
      <c r="M83" s="58">
        <v>1020000</v>
      </c>
    </row>
    <row r="84" spans="1:13" customFormat="1" ht="135" customHeight="1">
      <c r="A84" s="3"/>
      <c r="B84" s="8" t="s">
        <v>271</v>
      </c>
      <c r="C84" s="8" t="s">
        <v>272</v>
      </c>
      <c r="D84" s="8"/>
      <c r="E84" s="14" t="s">
        <v>14</v>
      </c>
      <c r="F84" s="45" t="s">
        <v>68</v>
      </c>
      <c r="G84" s="64">
        <v>473500</v>
      </c>
      <c r="H84" s="64">
        <v>445000</v>
      </c>
      <c r="I84" s="57">
        <v>285945.44</v>
      </c>
      <c r="J84" s="64">
        <v>738227.61</v>
      </c>
      <c r="K84" s="56">
        <v>372000</v>
      </c>
      <c r="L84" s="56">
        <v>372000</v>
      </c>
      <c r="M84" s="56">
        <v>372000</v>
      </c>
    </row>
    <row r="85" spans="1:13" customFormat="1" ht="196.5" customHeight="1">
      <c r="A85" s="3"/>
      <c r="B85" s="11" t="s">
        <v>380</v>
      </c>
      <c r="C85" s="21" t="s">
        <v>168</v>
      </c>
      <c r="D85" s="11"/>
      <c r="E85" s="14"/>
      <c r="F85" s="45"/>
      <c r="G85" s="53">
        <f>G86+G87</f>
        <v>125000</v>
      </c>
      <c r="H85" s="53">
        <f>I86+I87</f>
        <v>238024.66999999998</v>
      </c>
      <c r="I85" s="53">
        <f>I86+I87</f>
        <v>238024.66999999998</v>
      </c>
      <c r="J85" s="53">
        <f t="shared" ref="J85:M85" si="24">J86+J87</f>
        <v>219019.27</v>
      </c>
      <c r="K85" s="53">
        <f t="shared" si="24"/>
        <v>200500</v>
      </c>
      <c r="L85" s="53">
        <f t="shared" si="24"/>
        <v>200500</v>
      </c>
      <c r="M85" s="53">
        <f t="shared" si="24"/>
        <v>200500</v>
      </c>
    </row>
    <row r="86" spans="1:13" customFormat="1" ht="246.75" customHeight="1">
      <c r="A86" s="3"/>
      <c r="B86" s="17" t="s">
        <v>194</v>
      </c>
      <c r="C86" s="8" t="s">
        <v>273</v>
      </c>
      <c r="D86" s="8"/>
      <c r="E86" s="14" t="s">
        <v>14</v>
      </c>
      <c r="F86" s="45" t="s">
        <v>48</v>
      </c>
      <c r="G86" s="64">
        <v>50000</v>
      </c>
      <c r="H86" s="57">
        <v>136180</v>
      </c>
      <c r="I86" s="57">
        <v>111085.67</v>
      </c>
      <c r="J86" s="64">
        <v>87926.399999999994</v>
      </c>
      <c r="K86" s="58">
        <v>90500</v>
      </c>
      <c r="L86" s="58">
        <v>90500</v>
      </c>
      <c r="M86" s="58">
        <v>90500</v>
      </c>
    </row>
    <row r="87" spans="1:13" customFormat="1" ht="216.75" customHeight="1">
      <c r="A87" s="3"/>
      <c r="B87" s="17" t="s">
        <v>195</v>
      </c>
      <c r="C87" s="8" t="s">
        <v>274</v>
      </c>
      <c r="D87" s="8"/>
      <c r="E87" s="14" t="s">
        <v>14</v>
      </c>
      <c r="F87" s="45" t="s">
        <v>48</v>
      </c>
      <c r="G87" s="64">
        <v>75000</v>
      </c>
      <c r="H87" s="57">
        <v>171000</v>
      </c>
      <c r="I87" s="57">
        <v>126939</v>
      </c>
      <c r="J87" s="64">
        <v>131092.87</v>
      </c>
      <c r="K87" s="58">
        <v>110000</v>
      </c>
      <c r="L87" s="58">
        <v>110000</v>
      </c>
      <c r="M87" s="58">
        <v>110000</v>
      </c>
    </row>
    <row r="88" spans="1:13" customFormat="1" ht="57">
      <c r="A88" s="3"/>
      <c r="B88" s="11"/>
      <c r="C88" s="11" t="s">
        <v>69</v>
      </c>
      <c r="D88" s="11" t="s">
        <v>275</v>
      </c>
      <c r="E88" s="14" t="s">
        <v>14</v>
      </c>
      <c r="F88" s="45"/>
      <c r="G88" s="53">
        <f t="shared" ref="G88:M88" si="25">SUM(G89:G115)</f>
        <v>288563.89999999997</v>
      </c>
      <c r="H88" s="54">
        <f t="shared" si="25"/>
        <v>288971.73</v>
      </c>
      <c r="I88" s="53">
        <f>SUM(I89:I115)</f>
        <v>73073.59</v>
      </c>
      <c r="J88" s="53">
        <f t="shared" si="25"/>
        <v>1130351.3900000001</v>
      </c>
      <c r="K88" s="53">
        <f t="shared" si="25"/>
        <v>260670.61000000002</v>
      </c>
      <c r="L88" s="53">
        <f t="shared" si="25"/>
        <v>206710.98</v>
      </c>
      <c r="M88" s="53">
        <f t="shared" si="25"/>
        <v>206710.98</v>
      </c>
    </row>
    <row r="89" spans="1:13" customFormat="1" ht="224.25" customHeight="1">
      <c r="A89" s="3"/>
      <c r="B89" s="17" t="s">
        <v>196</v>
      </c>
      <c r="C89" s="8" t="s">
        <v>70</v>
      </c>
      <c r="D89" s="8"/>
      <c r="E89" s="14" t="s">
        <v>14</v>
      </c>
      <c r="F89" s="45" t="s">
        <v>71</v>
      </c>
      <c r="G89" s="63">
        <v>7300.37</v>
      </c>
      <c r="H89" s="57">
        <v>9225.2800000000007</v>
      </c>
      <c r="I89" s="57">
        <v>9225.2800000000007</v>
      </c>
      <c r="J89" s="63">
        <v>6126.29</v>
      </c>
      <c r="K89" s="58">
        <v>33060.69</v>
      </c>
      <c r="L89" s="58">
        <v>6802.68</v>
      </c>
      <c r="M89" s="58">
        <v>6802.68</v>
      </c>
    </row>
    <row r="90" spans="1:13" customFormat="1" ht="213" customHeight="1">
      <c r="A90" s="3"/>
      <c r="B90" s="17" t="s">
        <v>196</v>
      </c>
      <c r="C90" s="8" t="s">
        <v>169</v>
      </c>
      <c r="D90" s="8"/>
      <c r="E90" s="14" t="s">
        <v>14</v>
      </c>
      <c r="F90" s="45" t="s">
        <v>315</v>
      </c>
      <c r="G90" s="56">
        <v>7000</v>
      </c>
      <c r="H90" s="63">
        <v>13000</v>
      </c>
      <c r="I90" s="56">
        <v>7000</v>
      </c>
      <c r="J90" s="63">
        <v>6000</v>
      </c>
      <c r="K90" s="58">
        <v>7000</v>
      </c>
      <c r="L90" s="58">
        <v>7000</v>
      </c>
      <c r="M90" s="58">
        <v>7000</v>
      </c>
    </row>
    <row r="91" spans="1:13" customFormat="1" ht="291" customHeight="1">
      <c r="A91" s="3"/>
      <c r="B91" s="17" t="s">
        <v>276</v>
      </c>
      <c r="C91" s="12" t="s">
        <v>74</v>
      </c>
      <c r="D91" s="8"/>
      <c r="E91" s="14" t="s">
        <v>14</v>
      </c>
      <c r="F91" s="45" t="s">
        <v>71</v>
      </c>
      <c r="G91" s="63">
        <v>9475</v>
      </c>
      <c r="H91" s="57">
        <v>9715.9</v>
      </c>
      <c r="I91" s="57">
        <v>9715.9</v>
      </c>
      <c r="J91" s="63">
        <v>2250</v>
      </c>
      <c r="K91" s="58">
        <v>10350</v>
      </c>
      <c r="L91" s="58">
        <v>8600</v>
      </c>
      <c r="M91" s="58">
        <v>8600</v>
      </c>
    </row>
    <row r="92" spans="1:13" customFormat="1" ht="294.75" customHeight="1">
      <c r="A92" s="3"/>
      <c r="B92" s="17" t="s">
        <v>276</v>
      </c>
      <c r="C92" s="12" t="s">
        <v>75</v>
      </c>
      <c r="D92" s="8"/>
      <c r="E92" s="14" t="s">
        <v>14</v>
      </c>
      <c r="F92" s="45" t="s">
        <v>315</v>
      </c>
      <c r="G92" s="63">
        <v>10000</v>
      </c>
      <c r="H92" s="63">
        <v>10000</v>
      </c>
      <c r="I92" s="57">
        <v>5000.01</v>
      </c>
      <c r="J92" s="63">
        <v>7500.51</v>
      </c>
      <c r="K92" s="58">
        <v>16000</v>
      </c>
      <c r="L92" s="58">
        <v>16000</v>
      </c>
      <c r="M92" s="58">
        <v>16000</v>
      </c>
    </row>
    <row r="93" spans="1:13" customFormat="1" ht="196.5" customHeight="1">
      <c r="A93" s="3"/>
      <c r="B93" s="17" t="s">
        <v>170</v>
      </c>
      <c r="C93" s="12" t="s">
        <v>76</v>
      </c>
      <c r="D93" s="8"/>
      <c r="E93" s="14" t="s">
        <v>14</v>
      </c>
      <c r="F93" s="45" t="s">
        <v>71</v>
      </c>
      <c r="G93" s="56">
        <v>250</v>
      </c>
      <c r="H93" s="63">
        <v>250</v>
      </c>
      <c r="I93" s="56">
        <v>150</v>
      </c>
      <c r="J93" s="56">
        <v>0</v>
      </c>
      <c r="K93" s="58">
        <v>150</v>
      </c>
      <c r="L93" s="58">
        <v>0</v>
      </c>
      <c r="M93" s="58">
        <v>0</v>
      </c>
    </row>
    <row r="94" spans="1:13" customFormat="1" ht="199.5" customHeight="1">
      <c r="A94" s="3"/>
      <c r="B94" s="17" t="s">
        <v>170</v>
      </c>
      <c r="C94" s="8" t="s">
        <v>77</v>
      </c>
      <c r="D94" s="8"/>
      <c r="E94" s="14" t="s">
        <v>14</v>
      </c>
      <c r="F94" s="45" t="s">
        <v>315</v>
      </c>
      <c r="G94" s="56">
        <v>8950</v>
      </c>
      <c r="H94" s="66">
        <v>0</v>
      </c>
      <c r="I94" s="56">
        <v>0</v>
      </c>
      <c r="J94" s="63">
        <v>7400</v>
      </c>
      <c r="K94" s="58">
        <v>3700</v>
      </c>
      <c r="L94" s="58">
        <v>3700</v>
      </c>
      <c r="M94" s="58">
        <v>3700</v>
      </c>
    </row>
    <row r="95" spans="1:13" customFormat="1" ht="234" customHeight="1">
      <c r="A95" s="3"/>
      <c r="B95" s="17" t="s">
        <v>335</v>
      </c>
      <c r="C95" s="8" t="s">
        <v>79</v>
      </c>
      <c r="D95" s="8"/>
      <c r="E95" s="14" t="s">
        <v>14</v>
      </c>
      <c r="F95" s="45" t="s">
        <v>315</v>
      </c>
      <c r="G95" s="56">
        <v>12000</v>
      </c>
      <c r="H95" s="66">
        <v>0</v>
      </c>
      <c r="I95" s="56">
        <v>0</v>
      </c>
      <c r="J95" s="63">
        <v>15000</v>
      </c>
      <c r="K95" s="56">
        <v>75</v>
      </c>
      <c r="L95" s="56">
        <v>75</v>
      </c>
      <c r="M95" s="56">
        <v>75</v>
      </c>
    </row>
    <row r="96" spans="1:13" customFormat="1" ht="217.5" customHeight="1">
      <c r="A96" s="3"/>
      <c r="B96" s="17" t="s">
        <v>208</v>
      </c>
      <c r="C96" s="8" t="s">
        <v>207</v>
      </c>
      <c r="D96" s="8"/>
      <c r="E96" s="14" t="s">
        <v>14</v>
      </c>
      <c r="F96" s="45" t="s">
        <v>315</v>
      </c>
      <c r="G96" s="58">
        <v>0</v>
      </c>
      <c r="H96" s="58">
        <v>0</v>
      </c>
      <c r="I96" s="71"/>
      <c r="J96" s="56">
        <v>-150</v>
      </c>
      <c r="K96" s="58">
        <v>0</v>
      </c>
      <c r="L96" s="58">
        <v>0</v>
      </c>
      <c r="M96" s="58">
        <v>0</v>
      </c>
    </row>
    <row r="97" spans="1:13" customFormat="1" ht="208.5" customHeight="1">
      <c r="A97" s="3"/>
      <c r="B97" s="17" t="s">
        <v>304</v>
      </c>
      <c r="C97" s="12" t="s">
        <v>80</v>
      </c>
      <c r="D97" s="8"/>
      <c r="E97" s="14" t="s">
        <v>14</v>
      </c>
      <c r="F97" s="44" t="s">
        <v>71</v>
      </c>
      <c r="G97" s="56">
        <v>26750</v>
      </c>
      <c r="H97" s="63">
        <v>26750</v>
      </c>
      <c r="I97" s="56">
        <v>0</v>
      </c>
      <c r="J97" s="56">
        <v>0</v>
      </c>
      <c r="K97" s="58">
        <v>45750</v>
      </c>
      <c r="L97" s="58">
        <v>40750</v>
      </c>
      <c r="M97" s="58">
        <v>40750</v>
      </c>
    </row>
    <row r="98" spans="1:13" customFormat="1" ht="198.75" customHeight="1">
      <c r="A98" s="3"/>
      <c r="B98" s="17" t="s">
        <v>305</v>
      </c>
      <c r="C98" s="12" t="s">
        <v>382</v>
      </c>
      <c r="D98" s="8"/>
      <c r="E98" s="14" t="s">
        <v>14</v>
      </c>
      <c r="F98" s="44" t="s">
        <v>71</v>
      </c>
      <c r="G98" s="56">
        <v>0</v>
      </c>
      <c r="H98" s="63">
        <v>0</v>
      </c>
      <c r="I98" s="56">
        <v>0</v>
      </c>
      <c r="J98" s="56">
        <v>1500</v>
      </c>
      <c r="K98" s="56">
        <v>450</v>
      </c>
      <c r="L98" s="56">
        <v>450</v>
      </c>
      <c r="M98" s="56">
        <v>450</v>
      </c>
    </row>
    <row r="99" spans="1:13" customFormat="1" ht="243.75" customHeight="1">
      <c r="A99" s="3"/>
      <c r="B99" s="17" t="s">
        <v>306</v>
      </c>
      <c r="C99" s="8" t="s">
        <v>81</v>
      </c>
      <c r="D99" s="8"/>
      <c r="E99" s="14" t="s">
        <v>14</v>
      </c>
      <c r="F99" s="45" t="s">
        <v>315</v>
      </c>
      <c r="G99" s="56">
        <v>11700</v>
      </c>
      <c r="H99" s="72">
        <v>0</v>
      </c>
      <c r="I99" s="56">
        <v>0</v>
      </c>
      <c r="J99" s="56">
        <v>0</v>
      </c>
      <c r="K99" s="58">
        <v>11700</v>
      </c>
      <c r="L99" s="58">
        <v>11700</v>
      </c>
      <c r="M99" s="58">
        <v>11700</v>
      </c>
    </row>
    <row r="100" spans="1:13" customFormat="1" ht="374.25" customHeight="1">
      <c r="A100" s="3"/>
      <c r="B100" s="17" t="s">
        <v>336</v>
      </c>
      <c r="C100" s="8" t="s">
        <v>72</v>
      </c>
      <c r="D100" s="8"/>
      <c r="E100" s="14" t="s">
        <v>14</v>
      </c>
      <c r="F100" s="45" t="s">
        <v>315</v>
      </c>
      <c r="G100" s="56">
        <v>1400</v>
      </c>
      <c r="H100" s="63">
        <v>600</v>
      </c>
      <c r="I100" s="56">
        <v>207.32</v>
      </c>
      <c r="J100" s="63">
        <v>905</v>
      </c>
      <c r="K100" s="58">
        <v>1000</v>
      </c>
      <c r="L100" s="58">
        <v>1000</v>
      </c>
      <c r="M100" s="58">
        <v>1000</v>
      </c>
    </row>
    <row r="101" spans="1:13" customFormat="1" ht="213" customHeight="1">
      <c r="A101" s="3"/>
      <c r="B101" s="17" t="s">
        <v>197</v>
      </c>
      <c r="C101" s="8" t="s">
        <v>82</v>
      </c>
      <c r="D101" s="8"/>
      <c r="E101" s="14" t="s">
        <v>14</v>
      </c>
      <c r="F101" s="45" t="s">
        <v>315</v>
      </c>
      <c r="G101" s="56">
        <v>6750</v>
      </c>
      <c r="H101" s="63">
        <v>8000</v>
      </c>
      <c r="I101" s="56">
        <v>7457.46</v>
      </c>
      <c r="J101" s="63">
        <v>4945.08</v>
      </c>
      <c r="K101" s="58">
        <v>3550</v>
      </c>
      <c r="L101" s="58">
        <v>3550</v>
      </c>
      <c r="M101" s="58">
        <v>3550</v>
      </c>
    </row>
    <row r="102" spans="1:13" customFormat="1" ht="196.5" customHeight="1">
      <c r="A102" s="3"/>
      <c r="B102" s="17" t="s">
        <v>198</v>
      </c>
      <c r="C102" s="8" t="s">
        <v>83</v>
      </c>
      <c r="D102" s="8"/>
      <c r="E102" s="14" t="s">
        <v>14</v>
      </c>
      <c r="F102" s="45" t="s">
        <v>315</v>
      </c>
      <c r="G102" s="56">
        <v>26700</v>
      </c>
      <c r="H102" s="63">
        <v>0</v>
      </c>
      <c r="I102" s="56">
        <v>0</v>
      </c>
      <c r="J102" s="63">
        <v>42900</v>
      </c>
      <c r="K102" s="58">
        <v>25575</v>
      </c>
      <c r="L102" s="58">
        <v>25575</v>
      </c>
      <c r="M102" s="58">
        <v>25575</v>
      </c>
    </row>
    <row r="103" spans="1:13" customFormat="1" ht="245.25" customHeight="1">
      <c r="A103" s="3"/>
      <c r="B103" s="17" t="s">
        <v>306</v>
      </c>
      <c r="C103" s="8" t="s">
        <v>84</v>
      </c>
      <c r="D103" s="8"/>
      <c r="E103" s="14" t="s">
        <v>14</v>
      </c>
      <c r="F103" s="44" t="s">
        <v>71</v>
      </c>
      <c r="G103" s="63">
        <v>18085.66</v>
      </c>
      <c r="H103" s="63">
        <v>18085.66</v>
      </c>
      <c r="I103" s="57">
        <v>10981.73</v>
      </c>
      <c r="J103" s="63">
        <v>10751.75</v>
      </c>
      <c r="K103" s="58">
        <v>31347.35</v>
      </c>
      <c r="L103" s="58">
        <v>10545.73</v>
      </c>
      <c r="M103" s="58">
        <v>10545.73</v>
      </c>
    </row>
    <row r="104" spans="1:13" customFormat="1" ht="246" customHeight="1">
      <c r="A104" s="3"/>
      <c r="B104" s="17" t="s">
        <v>306</v>
      </c>
      <c r="C104" s="8" t="s">
        <v>85</v>
      </c>
      <c r="D104" s="8"/>
      <c r="E104" s="14" t="s">
        <v>14</v>
      </c>
      <c r="F104" s="45" t="s">
        <v>315</v>
      </c>
      <c r="G104" s="63">
        <v>96000</v>
      </c>
      <c r="H104" s="56">
        <v>22000</v>
      </c>
      <c r="I104" s="57">
        <v>21750</v>
      </c>
      <c r="J104" s="63">
        <v>73550</v>
      </c>
      <c r="K104" s="58">
        <v>68100</v>
      </c>
      <c r="L104" s="58">
        <v>68100</v>
      </c>
      <c r="M104" s="58">
        <v>68100</v>
      </c>
    </row>
    <row r="105" spans="1:13" customFormat="1" ht="150" customHeight="1">
      <c r="A105" s="3"/>
      <c r="B105" s="8" t="s">
        <v>307</v>
      </c>
      <c r="C105" s="8" t="s">
        <v>86</v>
      </c>
      <c r="D105" s="8"/>
      <c r="E105" s="14" t="s">
        <v>14</v>
      </c>
      <c r="F105" s="45" t="s">
        <v>44</v>
      </c>
      <c r="G105" s="56">
        <v>3000</v>
      </c>
      <c r="H105" s="63">
        <v>1000</v>
      </c>
      <c r="I105" s="56">
        <v>1000</v>
      </c>
      <c r="J105" s="56">
        <v>1000</v>
      </c>
      <c r="K105" s="58">
        <v>0</v>
      </c>
      <c r="L105" s="58">
        <v>0</v>
      </c>
      <c r="M105" s="58">
        <v>0</v>
      </c>
    </row>
    <row r="106" spans="1:13" customFormat="1" ht="210" customHeight="1">
      <c r="A106" s="3"/>
      <c r="B106" s="8" t="s">
        <v>87</v>
      </c>
      <c r="C106" s="12" t="s">
        <v>313</v>
      </c>
      <c r="D106" s="8"/>
      <c r="E106" s="14" t="s">
        <v>14</v>
      </c>
      <c r="F106" s="45" t="s">
        <v>44</v>
      </c>
      <c r="G106" s="63">
        <v>2659.44</v>
      </c>
      <c r="H106" s="56">
        <v>14000</v>
      </c>
      <c r="I106" s="63">
        <v>109.4</v>
      </c>
      <c r="J106" s="63">
        <v>1675.98</v>
      </c>
      <c r="K106" s="58">
        <v>2862.57</v>
      </c>
      <c r="L106" s="58">
        <v>2862.57</v>
      </c>
      <c r="M106" s="58">
        <v>2862.57</v>
      </c>
    </row>
    <row r="107" spans="1:13" customFormat="1" ht="209.25" customHeight="1">
      <c r="A107" s="3"/>
      <c r="B107" s="8" t="s">
        <v>87</v>
      </c>
      <c r="C107" s="8" t="s">
        <v>314</v>
      </c>
      <c r="D107" s="8"/>
      <c r="E107" s="14" t="s">
        <v>14</v>
      </c>
      <c r="F107" s="48" t="s">
        <v>209</v>
      </c>
      <c r="G107" s="56">
        <v>0</v>
      </c>
      <c r="H107" s="66">
        <v>0</v>
      </c>
      <c r="I107" s="66"/>
      <c r="J107" s="66">
        <v>188785.53</v>
      </c>
      <c r="K107" s="56">
        <v>0</v>
      </c>
      <c r="L107" s="56">
        <v>0</v>
      </c>
      <c r="M107" s="56">
        <v>0</v>
      </c>
    </row>
    <row r="108" spans="1:13" customFormat="1" ht="183.75" customHeight="1">
      <c r="A108" s="4"/>
      <c r="B108" s="8" t="s">
        <v>87</v>
      </c>
      <c r="C108" s="12" t="s">
        <v>175</v>
      </c>
      <c r="D108" s="24"/>
      <c r="E108" s="14" t="s">
        <v>14</v>
      </c>
      <c r="F108" s="45" t="s">
        <v>211</v>
      </c>
      <c r="G108" s="66">
        <v>0</v>
      </c>
      <c r="H108" s="63">
        <v>886.67</v>
      </c>
      <c r="I108" s="63">
        <v>886.67</v>
      </c>
      <c r="J108" s="56">
        <v>182582.45</v>
      </c>
      <c r="K108" s="58">
        <v>0</v>
      </c>
      <c r="L108" s="58">
        <v>0</v>
      </c>
      <c r="M108" s="58">
        <v>0</v>
      </c>
    </row>
    <row r="109" spans="1:13" customFormat="1" ht="220.5" customHeight="1">
      <c r="A109" s="4"/>
      <c r="B109" s="8" t="s">
        <v>87</v>
      </c>
      <c r="C109" s="12" t="s">
        <v>210</v>
      </c>
      <c r="D109" s="24"/>
      <c r="E109" s="14" t="s">
        <v>14</v>
      </c>
      <c r="F109" s="45" t="s">
        <v>53</v>
      </c>
      <c r="G109" s="66">
        <v>0</v>
      </c>
      <c r="H109" s="66">
        <v>0</v>
      </c>
      <c r="I109" s="66">
        <v>0</v>
      </c>
      <c r="J109" s="63">
        <v>217546.38</v>
      </c>
      <c r="K109" s="66">
        <v>0</v>
      </c>
      <c r="L109" s="66">
        <v>0</v>
      </c>
      <c r="M109" s="66">
        <v>0</v>
      </c>
    </row>
    <row r="110" spans="1:13" customFormat="1" ht="171" customHeight="1">
      <c r="A110" s="3"/>
      <c r="B110" s="8" t="s">
        <v>160</v>
      </c>
      <c r="C110" s="8" t="s">
        <v>88</v>
      </c>
      <c r="D110" s="8" t="s">
        <v>78</v>
      </c>
      <c r="E110" s="14" t="s">
        <v>14</v>
      </c>
      <c r="F110" s="45" t="s">
        <v>73</v>
      </c>
      <c r="G110" s="63">
        <v>20000</v>
      </c>
      <c r="H110" s="63">
        <v>0</v>
      </c>
      <c r="I110" s="66">
        <v>-155868.4</v>
      </c>
      <c r="J110" s="63">
        <v>9339.89</v>
      </c>
      <c r="K110" s="63">
        <v>0</v>
      </c>
      <c r="L110" s="63">
        <v>0</v>
      </c>
      <c r="M110" s="63">
        <v>0</v>
      </c>
    </row>
    <row r="111" spans="1:13" customFormat="1" ht="165" customHeight="1">
      <c r="A111" s="3"/>
      <c r="B111" s="8" t="s">
        <v>160</v>
      </c>
      <c r="C111" s="8" t="s">
        <v>89</v>
      </c>
      <c r="D111" s="8"/>
      <c r="E111" s="14" t="s">
        <v>14</v>
      </c>
      <c r="F111" s="45" t="s">
        <v>44</v>
      </c>
      <c r="G111" s="63">
        <v>20543.43</v>
      </c>
      <c r="H111" s="63">
        <v>0</v>
      </c>
      <c r="I111" s="56">
        <v>0</v>
      </c>
      <c r="J111" s="56">
        <v>0</v>
      </c>
      <c r="K111" s="84">
        <v>0</v>
      </c>
      <c r="L111" s="84">
        <v>0</v>
      </c>
      <c r="M111" s="84">
        <v>0</v>
      </c>
    </row>
    <row r="112" spans="1:13" customFormat="1" ht="165.75" hidden="1" customHeight="1">
      <c r="A112" s="3"/>
      <c r="B112" s="8" t="s">
        <v>160</v>
      </c>
      <c r="C112" s="8" t="s">
        <v>90</v>
      </c>
      <c r="D112" s="8"/>
      <c r="E112" s="14" t="s">
        <v>14</v>
      </c>
      <c r="F112" s="45" t="s">
        <v>91</v>
      </c>
      <c r="G112" s="56">
        <v>0</v>
      </c>
      <c r="H112" s="56">
        <v>0</v>
      </c>
      <c r="I112" s="56">
        <v>0</v>
      </c>
      <c r="J112" s="56">
        <v>0</v>
      </c>
      <c r="K112" s="56">
        <v>0</v>
      </c>
      <c r="L112" s="56">
        <v>0</v>
      </c>
      <c r="M112" s="56">
        <v>0</v>
      </c>
    </row>
    <row r="113" spans="1:13" customFormat="1" ht="168.75" hidden="1" customHeight="1">
      <c r="A113" s="3"/>
      <c r="B113" s="8" t="s">
        <v>160</v>
      </c>
      <c r="C113" s="8" t="s">
        <v>92</v>
      </c>
      <c r="D113" s="8"/>
      <c r="E113" s="14" t="s">
        <v>14</v>
      </c>
      <c r="F113" s="45" t="s">
        <v>93</v>
      </c>
      <c r="G113" s="56">
        <v>0</v>
      </c>
      <c r="H113" s="56">
        <v>0</v>
      </c>
      <c r="I113" s="56">
        <v>0</v>
      </c>
      <c r="J113" s="56">
        <v>0</v>
      </c>
      <c r="K113" s="56">
        <v>0</v>
      </c>
      <c r="L113" s="56">
        <v>0</v>
      </c>
      <c r="M113" s="56">
        <v>0</v>
      </c>
    </row>
    <row r="114" spans="1:13" customFormat="1" ht="178.5" hidden="1" customHeight="1">
      <c r="A114" s="3"/>
      <c r="B114" s="8" t="s">
        <v>312</v>
      </c>
      <c r="C114" s="8" t="s">
        <v>94</v>
      </c>
      <c r="D114" s="8"/>
      <c r="E114" s="14" t="s">
        <v>14</v>
      </c>
      <c r="F114" s="45" t="s">
        <v>19</v>
      </c>
      <c r="G114" s="56">
        <v>0</v>
      </c>
      <c r="H114" s="56">
        <v>0</v>
      </c>
      <c r="I114" s="56">
        <v>0</v>
      </c>
      <c r="J114" s="56">
        <v>0</v>
      </c>
      <c r="K114" s="56">
        <v>0</v>
      </c>
      <c r="L114" s="56">
        <v>0</v>
      </c>
      <c r="M114" s="56">
        <v>0</v>
      </c>
    </row>
    <row r="115" spans="1:13" customFormat="1" ht="409.5" customHeight="1">
      <c r="A115" s="1"/>
      <c r="B115" s="22" t="s">
        <v>337</v>
      </c>
      <c r="C115" s="11" t="s">
        <v>173</v>
      </c>
      <c r="D115" s="11"/>
      <c r="E115" s="14" t="s">
        <v>14</v>
      </c>
      <c r="F115" s="46"/>
      <c r="G115" s="53">
        <f t="shared" ref="G115:M115" si="26">G116+G117+G118</f>
        <v>0</v>
      </c>
      <c r="H115" s="54">
        <f t="shared" si="26"/>
        <v>155458.22</v>
      </c>
      <c r="I115" s="53">
        <f t="shared" si="26"/>
        <v>155458.22</v>
      </c>
      <c r="J115" s="53">
        <f>J116+J117+J118</f>
        <v>350742.53</v>
      </c>
      <c r="K115" s="53">
        <f t="shared" si="26"/>
        <v>0</v>
      </c>
      <c r="L115" s="53">
        <f t="shared" si="26"/>
        <v>0</v>
      </c>
      <c r="M115" s="53">
        <f t="shared" si="26"/>
        <v>0</v>
      </c>
    </row>
    <row r="116" spans="1:13" customFormat="1" ht="409.5" customHeight="1">
      <c r="A116" s="3"/>
      <c r="B116" s="17" t="s">
        <v>337</v>
      </c>
      <c r="C116" s="8" t="s">
        <v>171</v>
      </c>
      <c r="D116" s="8"/>
      <c r="E116" s="14" t="s">
        <v>14</v>
      </c>
      <c r="F116" s="45" t="s">
        <v>95</v>
      </c>
      <c r="G116" s="67">
        <v>0</v>
      </c>
      <c r="H116" s="67">
        <v>155458.22</v>
      </c>
      <c r="I116" s="67">
        <v>155458.22</v>
      </c>
      <c r="J116" s="63">
        <v>270742.53000000003</v>
      </c>
      <c r="K116" s="56">
        <v>0</v>
      </c>
      <c r="L116" s="56">
        <v>0</v>
      </c>
      <c r="M116" s="56">
        <v>0</v>
      </c>
    </row>
    <row r="117" spans="1:13" customFormat="1" ht="409.5" customHeight="1">
      <c r="A117" s="3"/>
      <c r="B117" s="17" t="s">
        <v>337</v>
      </c>
      <c r="C117" s="8" t="s">
        <v>310</v>
      </c>
      <c r="D117" s="8"/>
      <c r="E117" s="14" t="s">
        <v>14</v>
      </c>
      <c r="F117" s="45" t="s">
        <v>96</v>
      </c>
      <c r="G117" s="56">
        <v>0</v>
      </c>
      <c r="H117" s="63">
        <v>0</v>
      </c>
      <c r="I117" s="56">
        <v>0</v>
      </c>
      <c r="J117" s="63">
        <v>80000</v>
      </c>
      <c r="K117" s="56">
        <v>0</v>
      </c>
      <c r="L117" s="56">
        <v>0</v>
      </c>
      <c r="M117" s="56">
        <v>0</v>
      </c>
    </row>
    <row r="118" spans="1:13" customFormat="1" ht="288.75" hidden="1" customHeight="1">
      <c r="A118" s="3"/>
      <c r="B118" s="17" t="s">
        <v>337</v>
      </c>
      <c r="C118" s="8" t="s">
        <v>311</v>
      </c>
      <c r="D118" s="8"/>
      <c r="E118" s="14" t="s">
        <v>14</v>
      </c>
      <c r="F118" s="45" t="s">
        <v>97</v>
      </c>
      <c r="G118" s="56">
        <v>0</v>
      </c>
      <c r="H118" s="63">
        <v>0</v>
      </c>
      <c r="I118" s="56">
        <v>0</v>
      </c>
      <c r="J118" s="56">
        <v>0</v>
      </c>
      <c r="K118" s="56">
        <v>0</v>
      </c>
      <c r="L118" s="56">
        <v>0</v>
      </c>
      <c r="M118" s="56">
        <v>0</v>
      </c>
    </row>
    <row r="119" spans="1:13" customFormat="1" ht="43.5">
      <c r="A119" s="3"/>
      <c r="B119" s="8" t="s">
        <v>46</v>
      </c>
      <c r="C119" s="11" t="s">
        <v>98</v>
      </c>
      <c r="D119" s="8" t="s">
        <v>179</v>
      </c>
      <c r="E119" s="14" t="s">
        <v>14</v>
      </c>
      <c r="F119" s="46"/>
      <c r="G119" s="53">
        <f t="shared" ref="G119:M119" si="27">G120+G126+G131</f>
        <v>3750</v>
      </c>
      <c r="H119" s="53">
        <f t="shared" si="27"/>
        <v>3750</v>
      </c>
      <c r="I119" s="53">
        <f t="shared" si="27"/>
        <v>2681.61</v>
      </c>
      <c r="J119" s="53">
        <f t="shared" si="27"/>
        <v>46465.83</v>
      </c>
      <c r="K119" s="53">
        <f t="shared" si="27"/>
        <v>3180</v>
      </c>
      <c r="L119" s="53">
        <f t="shared" si="27"/>
        <v>2040</v>
      </c>
      <c r="M119" s="53">
        <f t="shared" si="27"/>
        <v>900</v>
      </c>
    </row>
    <row r="120" spans="1:13" customFormat="1" ht="66.75" customHeight="1">
      <c r="A120" s="13"/>
      <c r="B120" s="11" t="s">
        <v>100</v>
      </c>
      <c r="C120" s="11" t="s">
        <v>308</v>
      </c>
      <c r="D120" s="11"/>
      <c r="E120" s="14" t="s">
        <v>14</v>
      </c>
      <c r="F120" s="49" t="s">
        <v>99</v>
      </c>
      <c r="G120" s="53">
        <f t="shared" ref="G120:M120" si="28">G122+G125</f>
        <v>0</v>
      </c>
      <c r="H120" s="54">
        <f>H121+H122+H123+H124+H125</f>
        <v>0</v>
      </c>
      <c r="I120" s="54">
        <f>I121+I122+I123+I124+I125</f>
        <v>-450</v>
      </c>
      <c r="J120" s="54">
        <f>J121+J122+J123+J124+J125</f>
        <v>450</v>
      </c>
      <c r="K120" s="53">
        <f t="shared" si="28"/>
        <v>0</v>
      </c>
      <c r="L120" s="53">
        <f t="shared" si="28"/>
        <v>0</v>
      </c>
      <c r="M120" s="53">
        <f t="shared" si="28"/>
        <v>0</v>
      </c>
    </row>
    <row r="121" spans="1:13" customFormat="1" ht="72.75" hidden="1" customHeight="1">
      <c r="A121" s="13"/>
      <c r="B121" s="8" t="s">
        <v>100</v>
      </c>
      <c r="C121" s="8" t="s">
        <v>101</v>
      </c>
      <c r="D121" s="11"/>
      <c r="E121" s="14" t="s">
        <v>14</v>
      </c>
      <c r="F121" s="49"/>
      <c r="G121" s="56">
        <v>0</v>
      </c>
      <c r="H121" s="66">
        <v>0</v>
      </c>
      <c r="I121" s="56">
        <v>0</v>
      </c>
      <c r="J121" s="56">
        <v>0</v>
      </c>
      <c r="K121" s="56">
        <v>0</v>
      </c>
      <c r="L121" s="56">
        <v>0</v>
      </c>
      <c r="M121" s="56">
        <v>0</v>
      </c>
    </row>
    <row r="122" spans="1:13" customFormat="1" ht="105" hidden="1">
      <c r="A122" s="3"/>
      <c r="B122" s="8" t="s">
        <v>100</v>
      </c>
      <c r="C122" s="8" t="s">
        <v>102</v>
      </c>
      <c r="D122" s="8"/>
      <c r="E122" s="14" t="s">
        <v>14</v>
      </c>
      <c r="F122" s="45" t="s">
        <v>48</v>
      </c>
      <c r="G122" s="56">
        <v>0</v>
      </c>
      <c r="H122" s="66">
        <v>0</v>
      </c>
      <c r="I122" s="56">
        <v>0</v>
      </c>
      <c r="J122" s="56">
        <v>0</v>
      </c>
      <c r="K122" s="56">
        <v>0</v>
      </c>
      <c r="L122" s="56">
        <v>0</v>
      </c>
      <c r="M122" s="56">
        <v>0</v>
      </c>
    </row>
    <row r="123" spans="1:13" customFormat="1" ht="120" hidden="1">
      <c r="A123" s="3"/>
      <c r="B123" s="8" t="s">
        <v>100</v>
      </c>
      <c r="C123" s="8" t="s">
        <v>103</v>
      </c>
      <c r="D123" s="8"/>
      <c r="E123" s="14" t="s">
        <v>14</v>
      </c>
      <c r="F123" s="45" t="s">
        <v>104</v>
      </c>
      <c r="G123" s="56">
        <v>0</v>
      </c>
      <c r="H123" s="66">
        <v>0</v>
      </c>
      <c r="I123" s="56">
        <v>0</v>
      </c>
      <c r="J123" s="56">
        <v>0</v>
      </c>
      <c r="K123" s="56">
        <v>0</v>
      </c>
      <c r="L123" s="56">
        <v>0</v>
      </c>
      <c r="M123" s="56">
        <v>0</v>
      </c>
    </row>
    <row r="124" spans="1:13" customFormat="1" ht="120">
      <c r="A124" s="3"/>
      <c r="B124" s="8" t="s">
        <v>100</v>
      </c>
      <c r="C124" s="8" t="s">
        <v>105</v>
      </c>
      <c r="D124" s="8"/>
      <c r="E124" s="14" t="s">
        <v>14</v>
      </c>
      <c r="F124" s="45" t="s">
        <v>61</v>
      </c>
      <c r="G124" s="56">
        <v>0</v>
      </c>
      <c r="H124" s="66">
        <v>0</v>
      </c>
      <c r="I124" s="56">
        <v>-450</v>
      </c>
      <c r="J124" s="56">
        <v>450</v>
      </c>
      <c r="K124" s="56">
        <v>0</v>
      </c>
      <c r="L124" s="56">
        <v>0</v>
      </c>
      <c r="M124" s="56">
        <v>0</v>
      </c>
    </row>
    <row r="125" spans="1:13" customFormat="1" ht="120" hidden="1">
      <c r="A125" s="3"/>
      <c r="B125" s="8" t="s">
        <v>100</v>
      </c>
      <c r="C125" s="8" t="s">
        <v>106</v>
      </c>
      <c r="D125" s="8"/>
      <c r="E125" s="14" t="s">
        <v>14</v>
      </c>
      <c r="F125" s="45" t="s">
        <v>53</v>
      </c>
      <c r="G125" s="56">
        <v>0</v>
      </c>
      <c r="H125" s="66">
        <v>0</v>
      </c>
      <c r="I125" s="56">
        <v>0</v>
      </c>
      <c r="J125" s="56">
        <v>0</v>
      </c>
      <c r="K125" s="56">
        <v>0</v>
      </c>
      <c r="L125" s="56">
        <v>0</v>
      </c>
      <c r="M125" s="56">
        <v>0</v>
      </c>
    </row>
    <row r="126" spans="1:13" customFormat="1" ht="55.5" customHeight="1">
      <c r="A126" s="3"/>
      <c r="B126" s="11" t="s">
        <v>110</v>
      </c>
      <c r="C126" s="11" t="s">
        <v>309</v>
      </c>
      <c r="D126" s="8"/>
      <c r="E126" s="14" t="s">
        <v>14</v>
      </c>
      <c r="F126" s="45"/>
      <c r="G126" s="53">
        <f t="shared" ref="G126:H126" si="29">G127+G128+G129+G130+G131</f>
        <v>3750</v>
      </c>
      <c r="H126" s="54">
        <f t="shared" si="29"/>
        <v>3750</v>
      </c>
      <c r="I126" s="53">
        <f>I127+I128+I129+I130</f>
        <v>3131.61</v>
      </c>
      <c r="J126" s="53">
        <f>J127+J128+J129+J130</f>
        <v>46015.83</v>
      </c>
      <c r="K126" s="53">
        <f>K127+K128+K129+K130</f>
        <v>3180</v>
      </c>
      <c r="L126" s="53">
        <f>L127+L128+L129+L130</f>
        <v>2040</v>
      </c>
      <c r="M126" s="53">
        <f>M127+M128+M129+M130</f>
        <v>900</v>
      </c>
    </row>
    <row r="127" spans="1:13" customFormat="1" ht="105">
      <c r="A127" s="3"/>
      <c r="B127" s="8" t="s">
        <v>110</v>
      </c>
      <c r="C127" s="8" t="s">
        <v>107</v>
      </c>
      <c r="D127" s="8"/>
      <c r="E127" s="14" t="s">
        <v>14</v>
      </c>
      <c r="F127" s="45" t="s">
        <v>48</v>
      </c>
      <c r="G127" s="63">
        <v>3750</v>
      </c>
      <c r="H127" s="63">
        <v>3750</v>
      </c>
      <c r="I127" s="74">
        <v>3131.61</v>
      </c>
      <c r="J127" s="63">
        <v>46015.83</v>
      </c>
      <c r="K127" s="56">
        <v>3180</v>
      </c>
      <c r="L127" s="56">
        <v>2040</v>
      </c>
      <c r="M127" s="56">
        <v>900</v>
      </c>
    </row>
    <row r="128" spans="1:13" customFormat="1" ht="120" hidden="1" customHeight="1">
      <c r="A128" s="3"/>
      <c r="B128" s="8" t="s">
        <v>110</v>
      </c>
      <c r="C128" s="8" t="s">
        <v>108</v>
      </c>
      <c r="D128" s="8"/>
      <c r="E128" s="14" t="s">
        <v>14</v>
      </c>
      <c r="F128" s="45" t="s">
        <v>104</v>
      </c>
      <c r="G128" s="56">
        <v>0</v>
      </c>
      <c r="H128" s="63">
        <v>0</v>
      </c>
      <c r="I128" s="56">
        <v>0</v>
      </c>
      <c r="J128" s="56">
        <v>0</v>
      </c>
      <c r="K128" s="56">
        <v>0</v>
      </c>
      <c r="L128" s="56">
        <v>0</v>
      </c>
      <c r="M128" s="56">
        <v>0</v>
      </c>
    </row>
    <row r="129" spans="1:13" customFormat="1" ht="120" hidden="1" customHeight="1">
      <c r="A129" s="3"/>
      <c r="B129" s="8" t="s">
        <v>110</v>
      </c>
      <c r="C129" s="8" t="s">
        <v>109</v>
      </c>
      <c r="D129" s="8"/>
      <c r="E129" s="14" t="s">
        <v>14</v>
      </c>
      <c r="F129" s="45" t="s">
        <v>61</v>
      </c>
      <c r="G129" s="56">
        <v>0</v>
      </c>
      <c r="H129" s="66">
        <v>0</v>
      </c>
      <c r="I129" s="56">
        <v>0</v>
      </c>
      <c r="J129" s="56">
        <v>0</v>
      </c>
      <c r="K129" s="58">
        <v>0</v>
      </c>
      <c r="L129" s="58">
        <v>0</v>
      </c>
      <c r="M129" s="58">
        <v>0</v>
      </c>
    </row>
    <row r="130" spans="1:13" customFormat="1" ht="120" hidden="1" customHeight="1">
      <c r="A130" s="3"/>
      <c r="B130" s="8" t="s">
        <v>110</v>
      </c>
      <c r="C130" s="8" t="s">
        <v>339</v>
      </c>
      <c r="D130" s="8"/>
      <c r="E130" s="14" t="s">
        <v>14</v>
      </c>
      <c r="F130" s="45" t="s">
        <v>53</v>
      </c>
      <c r="G130" s="58">
        <v>0</v>
      </c>
      <c r="H130" s="63">
        <v>0</v>
      </c>
      <c r="I130" s="58">
        <v>0</v>
      </c>
      <c r="J130" s="56">
        <v>0</v>
      </c>
      <c r="K130" s="58">
        <v>0</v>
      </c>
      <c r="L130" s="58">
        <v>0</v>
      </c>
      <c r="M130" s="58">
        <v>0</v>
      </c>
    </row>
    <row r="131" spans="1:13" customFormat="1" ht="159.75" hidden="1" customHeight="1">
      <c r="A131" s="3"/>
      <c r="B131" s="8" t="s">
        <v>338</v>
      </c>
      <c r="C131" s="11" t="s">
        <v>111</v>
      </c>
      <c r="D131" s="11"/>
      <c r="E131" s="16" t="s">
        <v>14</v>
      </c>
      <c r="F131" s="46" t="s">
        <v>48</v>
      </c>
      <c r="G131" s="53">
        <v>0</v>
      </c>
      <c r="H131" s="73">
        <v>0</v>
      </c>
      <c r="I131" s="53">
        <v>0</v>
      </c>
      <c r="J131" s="53">
        <v>0</v>
      </c>
      <c r="K131" s="65">
        <v>0</v>
      </c>
      <c r="L131" s="65">
        <v>0</v>
      </c>
      <c r="M131" s="65">
        <v>0</v>
      </c>
    </row>
    <row r="132" spans="1:13" customFormat="1" ht="42.75">
      <c r="A132" s="3"/>
      <c r="B132" s="11" t="s">
        <v>99</v>
      </c>
      <c r="C132" s="11" t="s">
        <v>340</v>
      </c>
      <c r="D132" s="11" t="s">
        <v>112</v>
      </c>
      <c r="E132" s="14" t="s">
        <v>14</v>
      </c>
      <c r="F132" s="46"/>
      <c r="G132" s="53">
        <f t="shared" ref="G132:M132" si="30">G133+G198+G200+G204</f>
        <v>1593058650.0799997</v>
      </c>
      <c r="H132" s="53">
        <f t="shared" si="30"/>
        <v>1590324413.3399997</v>
      </c>
      <c r="I132" s="53">
        <f t="shared" si="30"/>
        <v>509939949.06999999</v>
      </c>
      <c r="J132" s="53">
        <f t="shared" si="30"/>
        <v>796920191.76999986</v>
      </c>
      <c r="K132" s="53">
        <f t="shared" si="30"/>
        <v>1033673715.23</v>
      </c>
      <c r="L132" s="53">
        <f t="shared" si="30"/>
        <v>734513530.75</v>
      </c>
      <c r="M132" s="53">
        <f t="shared" si="30"/>
        <v>685803339.06999993</v>
      </c>
    </row>
    <row r="133" spans="1:13" customFormat="1" ht="116.25" customHeight="1">
      <c r="A133" s="3"/>
      <c r="B133" s="8" t="s">
        <v>39</v>
      </c>
      <c r="C133" s="11" t="s">
        <v>341</v>
      </c>
      <c r="D133" s="11" t="s">
        <v>113</v>
      </c>
      <c r="E133" s="14" t="s">
        <v>14</v>
      </c>
      <c r="F133" s="46"/>
      <c r="G133" s="53">
        <f t="shared" ref="G133:M133" si="31">G134+G138+G171+G182</f>
        <v>1593924010.5899997</v>
      </c>
      <c r="H133" s="53">
        <f t="shared" si="31"/>
        <v>1591120173.8499997</v>
      </c>
      <c r="I133" s="53">
        <f t="shared" si="31"/>
        <v>510735709.57999998</v>
      </c>
      <c r="J133" s="53">
        <f t="shared" si="31"/>
        <v>798027050.90999985</v>
      </c>
      <c r="K133" s="53">
        <f t="shared" si="31"/>
        <v>1037765335.23</v>
      </c>
      <c r="L133" s="53">
        <f t="shared" si="31"/>
        <v>734513530.75</v>
      </c>
      <c r="M133" s="53">
        <f t="shared" si="31"/>
        <v>685803339.06999993</v>
      </c>
    </row>
    <row r="134" spans="1:13" customFormat="1" ht="42.75">
      <c r="A134" s="3"/>
      <c r="B134" s="11" t="s">
        <v>299</v>
      </c>
      <c r="C134" s="11" t="s">
        <v>176</v>
      </c>
      <c r="D134" s="11"/>
      <c r="E134" s="14" t="s">
        <v>14</v>
      </c>
      <c r="F134" s="45"/>
      <c r="G134" s="53">
        <f>G135+G136+G137</f>
        <v>274152651.51999998</v>
      </c>
      <c r="H134" s="53">
        <f t="shared" ref="H134:M134" si="32">H135+H136+H137</f>
        <v>274152651.51999998</v>
      </c>
      <c r="I134" s="53">
        <f t="shared" si="32"/>
        <v>180421683.52000001</v>
      </c>
      <c r="J134" s="53">
        <f t="shared" si="32"/>
        <v>231948633.63999999</v>
      </c>
      <c r="K134" s="53">
        <f t="shared" si="32"/>
        <v>301133800.37</v>
      </c>
      <c r="L134" s="53">
        <f t="shared" si="32"/>
        <v>297527033.69999999</v>
      </c>
      <c r="M134" s="53">
        <f t="shared" si="32"/>
        <v>276072833.69999999</v>
      </c>
    </row>
    <row r="135" spans="1:13" customFormat="1" ht="120">
      <c r="A135" s="3"/>
      <c r="B135" s="8" t="s">
        <v>300</v>
      </c>
      <c r="C135" s="8" t="s">
        <v>301</v>
      </c>
      <c r="D135" s="8"/>
      <c r="E135" s="14" t="s">
        <v>14</v>
      </c>
      <c r="F135" s="45" t="s">
        <v>104</v>
      </c>
      <c r="G135" s="67">
        <v>177375700</v>
      </c>
      <c r="H135" s="67">
        <v>177375700</v>
      </c>
      <c r="I135" s="67">
        <v>118250468</v>
      </c>
      <c r="J135" s="75">
        <v>169737500</v>
      </c>
      <c r="K135" s="83">
        <v>185960500</v>
      </c>
      <c r="L135" s="83">
        <v>198190800</v>
      </c>
      <c r="M135" s="83">
        <v>176736600</v>
      </c>
    </row>
    <row r="136" spans="1:13" customFormat="1" ht="120">
      <c r="A136" s="3"/>
      <c r="B136" s="8" t="s">
        <v>303</v>
      </c>
      <c r="C136" s="8" t="s">
        <v>302</v>
      </c>
      <c r="D136" s="8"/>
      <c r="E136" s="14" t="s">
        <v>14</v>
      </c>
      <c r="F136" s="45" t="s">
        <v>104</v>
      </c>
      <c r="G136" s="67">
        <v>96776951.519999996</v>
      </c>
      <c r="H136" s="67">
        <v>96776951.519999996</v>
      </c>
      <c r="I136" s="67">
        <v>62171215.520000003</v>
      </c>
      <c r="J136" s="75">
        <v>62211133.640000001</v>
      </c>
      <c r="K136" s="58">
        <v>0</v>
      </c>
      <c r="L136" s="58">
        <v>0</v>
      </c>
      <c r="M136" s="58">
        <v>0</v>
      </c>
    </row>
    <row r="137" spans="1:13" customFormat="1" ht="111.75" customHeight="1">
      <c r="A137" s="3"/>
      <c r="B137" s="8" t="s">
        <v>369</v>
      </c>
      <c r="C137" s="8" t="s">
        <v>368</v>
      </c>
      <c r="D137" s="8"/>
      <c r="E137" s="81"/>
      <c r="F137" s="45"/>
      <c r="G137" s="67"/>
      <c r="H137" s="67"/>
      <c r="I137" s="67"/>
      <c r="J137" s="75"/>
      <c r="K137" s="58">
        <v>115173300.37</v>
      </c>
      <c r="L137" s="82">
        <v>99336233.700000003</v>
      </c>
      <c r="M137" s="82">
        <v>99336233.700000003</v>
      </c>
    </row>
    <row r="138" spans="1:13" customFormat="1" ht="144" customHeight="1">
      <c r="A138" s="3"/>
      <c r="B138" s="11" t="s">
        <v>298</v>
      </c>
      <c r="C138" s="11" t="s">
        <v>177</v>
      </c>
      <c r="D138" s="11"/>
      <c r="E138" s="14" t="s">
        <v>14</v>
      </c>
      <c r="F138" s="45"/>
      <c r="G138" s="54">
        <f>G139+G142+G144+G145+G147+G149+G151+G152+G154+G157+G159+G164</f>
        <v>899062147.73999989</v>
      </c>
      <c r="H138" s="54">
        <f>H139+H142+H144+H145+H147+H149+H151+H152+H154+H157+H159+H164</f>
        <v>899062147.73999989</v>
      </c>
      <c r="I138" s="54">
        <f>I139+I142+I144+I145+I147+I149+I151+I152+I154+I157+I159+I164</f>
        <v>39697234.940000005</v>
      </c>
      <c r="J138" s="54">
        <f>J139+J142+J144+J145+J147+J149+J151+J152+J154+J157+J159+J164</f>
        <v>134075303.68000001</v>
      </c>
      <c r="K138" s="54">
        <f>K139+K142+K144+K145+K147+K149+K151+K152+K154+K157+K159+K164+K161+K163</f>
        <v>298931365.91000003</v>
      </c>
      <c r="L138" s="54">
        <f>L139+L142+L144+L145+L147+L149+L151+L152+L154+L157+L159+L164</f>
        <v>28197002.210000001</v>
      </c>
      <c r="M138" s="54">
        <f>M139+M142+M144+M145+M147+M149+M151+M152+M154+M157+M159+M164</f>
        <v>11728671.32</v>
      </c>
    </row>
    <row r="139" spans="1:13" customFormat="1" ht="184.5" customHeight="1">
      <c r="A139" s="3"/>
      <c r="B139" s="11" t="s">
        <v>342</v>
      </c>
      <c r="C139" s="11" t="s">
        <v>296</v>
      </c>
      <c r="D139" s="11"/>
      <c r="E139" s="14"/>
      <c r="F139" s="45"/>
      <c r="G139" s="53">
        <f>G140+G141</f>
        <v>11580751.890000001</v>
      </c>
      <c r="H139" s="53">
        <f t="shared" ref="H139:M139" si="33">H140+H141</f>
        <v>11580751.890000001</v>
      </c>
      <c r="I139" s="53">
        <f t="shared" si="33"/>
        <v>4174225.55</v>
      </c>
      <c r="J139" s="53">
        <f>J140+J141</f>
        <v>10580751.890000001</v>
      </c>
      <c r="K139" s="53">
        <f t="shared" si="33"/>
        <v>11580751.890000001</v>
      </c>
      <c r="L139" s="53">
        <f t="shared" si="33"/>
        <v>8395420.6799999997</v>
      </c>
      <c r="M139" s="53">
        <f t="shared" si="33"/>
        <v>8395420.6799999997</v>
      </c>
    </row>
    <row r="140" spans="1:13" customFormat="1" ht="171.75" customHeight="1">
      <c r="A140" s="3"/>
      <c r="B140" s="8" t="s">
        <v>342</v>
      </c>
      <c r="C140" s="8" t="s">
        <v>297</v>
      </c>
      <c r="D140" s="8"/>
      <c r="E140" s="14" t="s">
        <v>14</v>
      </c>
      <c r="F140" s="45" t="s">
        <v>213</v>
      </c>
      <c r="G140" s="56">
        <v>11580751.890000001</v>
      </c>
      <c r="H140" s="56">
        <v>11580751.890000001</v>
      </c>
      <c r="I140" s="66">
        <v>4174225.55</v>
      </c>
      <c r="J140" s="63">
        <v>10580751.890000001</v>
      </c>
      <c r="K140" s="56">
        <v>10580751.890000001</v>
      </c>
      <c r="L140" s="56">
        <v>8395420.6799999997</v>
      </c>
      <c r="M140" s="56">
        <v>8395420.6799999997</v>
      </c>
    </row>
    <row r="141" spans="1:13" customFormat="1" ht="174" customHeight="1">
      <c r="A141" s="13"/>
      <c r="B141" s="8" t="s">
        <v>342</v>
      </c>
      <c r="C141" s="8" t="s">
        <v>297</v>
      </c>
      <c r="D141" s="8"/>
      <c r="E141" s="14" t="s">
        <v>14</v>
      </c>
      <c r="F141" s="45" t="s">
        <v>211</v>
      </c>
      <c r="G141" s="56">
        <v>0</v>
      </c>
      <c r="H141" s="56">
        <v>0</v>
      </c>
      <c r="I141" s="56">
        <v>0</v>
      </c>
      <c r="J141" s="56">
        <v>0</v>
      </c>
      <c r="K141" s="56">
        <v>1000000</v>
      </c>
      <c r="L141" s="56">
        <v>0</v>
      </c>
      <c r="M141" s="56">
        <v>0</v>
      </c>
    </row>
    <row r="142" spans="1:13" customFormat="1" ht="104.25" customHeight="1">
      <c r="A142" s="13"/>
      <c r="B142" s="11" t="s">
        <v>157</v>
      </c>
      <c r="C142" s="11" t="s">
        <v>295</v>
      </c>
      <c r="D142" s="11"/>
      <c r="E142" s="14" t="s">
        <v>14</v>
      </c>
      <c r="F142" s="46"/>
      <c r="G142" s="53">
        <f>G143</f>
        <v>828044038.88999999</v>
      </c>
      <c r="H142" s="53">
        <f t="shared" ref="H142:M142" si="34">H143</f>
        <v>828044038.88999999</v>
      </c>
      <c r="I142" s="53">
        <f t="shared" si="34"/>
        <v>9004759.4299999997</v>
      </c>
      <c r="J142" s="53">
        <f t="shared" si="34"/>
        <v>45453719.32</v>
      </c>
      <c r="K142" s="53">
        <f t="shared" si="34"/>
        <v>49194945.140000001</v>
      </c>
      <c r="L142" s="53">
        <f t="shared" si="34"/>
        <v>0</v>
      </c>
      <c r="M142" s="53">
        <f t="shared" si="34"/>
        <v>0</v>
      </c>
    </row>
    <row r="143" spans="1:13" customFormat="1" ht="138.75" customHeight="1">
      <c r="A143" s="13"/>
      <c r="B143" s="8" t="s">
        <v>157</v>
      </c>
      <c r="C143" s="8" t="s">
        <v>294</v>
      </c>
      <c r="D143" s="11"/>
      <c r="E143" s="14" t="s">
        <v>14</v>
      </c>
      <c r="F143" s="45" t="s">
        <v>213</v>
      </c>
      <c r="G143" s="56">
        <v>828044038.88999999</v>
      </c>
      <c r="H143" s="56">
        <v>828044038.88999999</v>
      </c>
      <c r="I143" s="56">
        <v>9004759.4299999997</v>
      </c>
      <c r="J143" s="63">
        <v>45453719.32</v>
      </c>
      <c r="K143" s="56">
        <v>49194945.140000001</v>
      </c>
      <c r="L143" s="56">
        <v>0</v>
      </c>
      <c r="M143" s="56">
        <v>0</v>
      </c>
    </row>
    <row r="144" spans="1:13" customFormat="1" ht="216" hidden="1" customHeight="1">
      <c r="A144" s="13"/>
      <c r="B144" s="22" t="s">
        <v>114</v>
      </c>
      <c r="C144" s="11" t="s">
        <v>293</v>
      </c>
      <c r="D144" s="11"/>
      <c r="E144" s="14" t="s">
        <v>14</v>
      </c>
      <c r="F144" s="46"/>
      <c r="G144" s="54">
        <f t="shared" ref="G144:M144" si="35">G145</f>
        <v>0</v>
      </c>
      <c r="H144" s="54">
        <f t="shared" si="35"/>
        <v>0</v>
      </c>
      <c r="I144" s="54">
        <f t="shared" si="35"/>
        <v>0</v>
      </c>
      <c r="J144" s="54">
        <f t="shared" si="35"/>
        <v>0</v>
      </c>
      <c r="K144" s="54">
        <f t="shared" si="35"/>
        <v>0</v>
      </c>
      <c r="L144" s="54">
        <f t="shared" si="35"/>
        <v>0</v>
      </c>
      <c r="M144" s="54">
        <f t="shared" si="35"/>
        <v>0</v>
      </c>
    </row>
    <row r="145" spans="1:26" ht="164.25" hidden="1" customHeight="1">
      <c r="A145" s="13"/>
      <c r="B145" s="31" t="s">
        <v>158</v>
      </c>
      <c r="C145" s="31" t="s">
        <v>115</v>
      </c>
      <c r="D145" s="31"/>
      <c r="E145" s="43" t="s">
        <v>14</v>
      </c>
      <c r="F145" s="47"/>
      <c r="G145" s="54">
        <f>G146</f>
        <v>0</v>
      </c>
      <c r="H145" s="54">
        <f t="shared" ref="H145:M145" si="36">H146</f>
        <v>0</v>
      </c>
      <c r="I145" s="54">
        <f t="shared" si="36"/>
        <v>0</v>
      </c>
      <c r="J145" s="54">
        <f t="shared" si="36"/>
        <v>0</v>
      </c>
      <c r="K145" s="54">
        <f t="shared" si="36"/>
        <v>0</v>
      </c>
      <c r="L145" s="54">
        <f t="shared" si="36"/>
        <v>0</v>
      </c>
      <c r="M145" s="54">
        <f t="shared" si="36"/>
        <v>0</v>
      </c>
      <c r="N145"/>
      <c r="O145"/>
      <c r="P145"/>
      <c r="Q145"/>
      <c r="R145"/>
      <c r="S145"/>
      <c r="T145"/>
      <c r="U145"/>
      <c r="V145"/>
      <c r="W145"/>
      <c r="X145"/>
      <c r="Y145"/>
      <c r="Z145"/>
    </row>
    <row r="146" spans="1:26" ht="135" hidden="1">
      <c r="A146" s="3"/>
      <c r="B146" s="41" t="s">
        <v>116</v>
      </c>
      <c r="C146" s="41" t="s">
        <v>219</v>
      </c>
      <c r="D146" s="41"/>
      <c r="E146" s="43" t="s">
        <v>14</v>
      </c>
      <c r="F146" s="50" t="s">
        <v>117</v>
      </c>
      <c r="G146" s="66">
        <v>0</v>
      </c>
      <c r="H146" s="63">
        <v>0</v>
      </c>
      <c r="I146" s="66">
        <v>0</v>
      </c>
      <c r="J146" s="66">
        <v>0</v>
      </c>
      <c r="K146" s="63">
        <v>0</v>
      </c>
      <c r="L146" s="63">
        <v>0</v>
      </c>
      <c r="M146" s="63">
        <v>0</v>
      </c>
      <c r="N146"/>
      <c r="O146"/>
      <c r="P146"/>
      <c r="Q146"/>
      <c r="R146"/>
      <c r="S146"/>
      <c r="T146"/>
      <c r="U146"/>
      <c r="V146"/>
      <c r="W146"/>
      <c r="X146"/>
      <c r="Y146"/>
      <c r="Z146"/>
    </row>
    <row r="147" spans="1:26" ht="205.5" customHeight="1">
      <c r="A147" s="3"/>
      <c r="B147" s="11" t="s">
        <v>221</v>
      </c>
      <c r="C147" s="11" t="s">
        <v>230</v>
      </c>
      <c r="D147" s="11"/>
      <c r="E147" s="16"/>
      <c r="F147" s="46"/>
      <c r="G147" s="53">
        <f>G148</f>
        <v>2214722.5299999998</v>
      </c>
      <c r="H147" s="53">
        <f t="shared" ref="H147:M147" si="37">H148</f>
        <v>2214722.5299999998</v>
      </c>
      <c r="I147" s="53">
        <f t="shared" si="37"/>
        <v>2097299.0499999998</v>
      </c>
      <c r="J147" s="53">
        <f t="shared" si="37"/>
        <v>2502919.2000000002</v>
      </c>
      <c r="K147" s="53">
        <f t="shared" si="37"/>
        <v>0</v>
      </c>
      <c r="L147" s="53">
        <f t="shared" si="37"/>
        <v>0</v>
      </c>
      <c r="M147" s="53">
        <f t="shared" si="37"/>
        <v>0</v>
      </c>
      <c r="N147"/>
      <c r="O147"/>
      <c r="P147"/>
      <c r="Q147"/>
      <c r="R147"/>
      <c r="S147"/>
      <c r="T147"/>
      <c r="U147"/>
      <c r="V147"/>
      <c r="W147"/>
      <c r="X147"/>
      <c r="Y147"/>
      <c r="Z147"/>
    </row>
    <row r="148" spans="1:26" ht="176.25" customHeight="1">
      <c r="A148" s="3"/>
      <c r="B148" s="8" t="s">
        <v>221</v>
      </c>
      <c r="C148" s="8" t="s">
        <v>220</v>
      </c>
      <c r="D148" s="8"/>
      <c r="E148" s="14" t="s">
        <v>14</v>
      </c>
      <c r="F148" s="45" t="s">
        <v>117</v>
      </c>
      <c r="G148" s="56">
        <v>2214722.5299999998</v>
      </c>
      <c r="H148" s="56">
        <v>2214722.5299999998</v>
      </c>
      <c r="I148" s="56">
        <v>2097299.0499999998</v>
      </c>
      <c r="J148" s="76">
        <v>2502919.2000000002</v>
      </c>
      <c r="K148" s="58">
        <v>0</v>
      </c>
      <c r="L148" s="58">
        <v>0</v>
      </c>
      <c r="M148" s="58">
        <v>0</v>
      </c>
      <c r="N148"/>
      <c r="O148"/>
      <c r="P148"/>
      <c r="Q148"/>
      <c r="R148"/>
      <c r="S148"/>
      <c r="T148"/>
      <c r="U148"/>
      <c r="V148"/>
      <c r="W148"/>
      <c r="X148"/>
      <c r="Y148"/>
      <c r="Z148"/>
    </row>
    <row r="149" spans="1:26" ht="174" customHeight="1">
      <c r="A149" s="3"/>
      <c r="B149" s="11" t="s">
        <v>292</v>
      </c>
      <c r="C149" s="11" t="s">
        <v>118</v>
      </c>
      <c r="D149" s="11"/>
      <c r="E149" s="14" t="s">
        <v>14</v>
      </c>
      <c r="F149" s="46"/>
      <c r="G149" s="53">
        <f>G150</f>
        <v>16469354</v>
      </c>
      <c r="H149" s="53">
        <f t="shared" ref="H149:M149" si="38">H150</f>
        <v>16469354</v>
      </c>
      <c r="I149" s="53">
        <f t="shared" si="38"/>
        <v>8000174.1399999997</v>
      </c>
      <c r="J149" s="53">
        <f t="shared" si="38"/>
        <v>13293463.640000001</v>
      </c>
      <c r="K149" s="53">
        <f t="shared" si="38"/>
        <v>16626557.27</v>
      </c>
      <c r="L149" s="53">
        <f t="shared" si="38"/>
        <v>16390077.17</v>
      </c>
      <c r="M149" s="53">
        <f t="shared" si="38"/>
        <v>0</v>
      </c>
      <c r="N149"/>
      <c r="O149"/>
      <c r="P149"/>
      <c r="Q149"/>
      <c r="R149"/>
      <c r="S149"/>
      <c r="T149"/>
      <c r="U149"/>
      <c r="V149"/>
      <c r="W149"/>
      <c r="X149"/>
      <c r="Y149"/>
      <c r="Z149"/>
    </row>
    <row r="150" spans="1:26" ht="185.25" customHeight="1">
      <c r="A150" s="3"/>
      <c r="B150" s="8" t="s">
        <v>292</v>
      </c>
      <c r="C150" s="12" t="s">
        <v>119</v>
      </c>
      <c r="D150" s="8"/>
      <c r="E150" s="14" t="s">
        <v>14</v>
      </c>
      <c r="F150" s="45" t="s">
        <v>53</v>
      </c>
      <c r="G150" s="56">
        <v>16469354</v>
      </c>
      <c r="H150" s="56">
        <v>16469354</v>
      </c>
      <c r="I150" s="56">
        <v>8000174.1399999997</v>
      </c>
      <c r="J150" s="63">
        <v>13293463.640000001</v>
      </c>
      <c r="K150" s="58">
        <v>16626557.27</v>
      </c>
      <c r="L150" s="58">
        <v>16390077.17</v>
      </c>
      <c r="M150" s="58">
        <v>0</v>
      </c>
      <c r="N150"/>
      <c r="O150"/>
      <c r="P150"/>
      <c r="Q150"/>
      <c r="R150"/>
      <c r="S150"/>
      <c r="T150"/>
      <c r="U150"/>
      <c r="V150"/>
      <c r="W150"/>
      <c r="X150"/>
      <c r="Y150"/>
      <c r="Z150"/>
    </row>
    <row r="151" spans="1:26" ht="142.5">
      <c r="A151" s="3"/>
      <c r="B151" s="11" t="s">
        <v>343</v>
      </c>
      <c r="C151" s="11" t="s">
        <v>291</v>
      </c>
      <c r="D151" s="11"/>
      <c r="E151" s="14" t="s">
        <v>14</v>
      </c>
      <c r="F151" s="46" t="s">
        <v>61</v>
      </c>
      <c r="G151" s="77">
        <v>2228950</v>
      </c>
      <c r="H151" s="77">
        <v>2228950</v>
      </c>
      <c r="I151" s="77">
        <v>2228950</v>
      </c>
      <c r="J151" s="77">
        <v>2622000</v>
      </c>
      <c r="K151" s="55">
        <v>0</v>
      </c>
      <c r="L151" s="55">
        <v>0</v>
      </c>
      <c r="M151" s="55">
        <v>0</v>
      </c>
      <c r="N151"/>
      <c r="O151"/>
      <c r="P151"/>
      <c r="Q151"/>
      <c r="R151"/>
      <c r="S151"/>
      <c r="T151"/>
      <c r="U151"/>
      <c r="V151"/>
      <c r="W151"/>
      <c r="X151"/>
      <c r="Y151"/>
      <c r="Z151"/>
    </row>
    <row r="152" spans="1:26" ht="99.75" customHeight="1">
      <c r="A152" s="3"/>
      <c r="B152" s="11" t="s">
        <v>156</v>
      </c>
      <c r="C152" s="11" t="s">
        <v>120</v>
      </c>
      <c r="D152" s="11"/>
      <c r="E152" s="14"/>
      <c r="F152" s="46"/>
      <c r="G152" s="53">
        <f>G153</f>
        <v>1130039.82</v>
      </c>
      <c r="H152" s="53">
        <f t="shared" ref="H152:M152" si="39">H153</f>
        <v>1130039.82</v>
      </c>
      <c r="I152" s="53">
        <f t="shared" si="39"/>
        <v>1130039.82</v>
      </c>
      <c r="J152" s="53">
        <f t="shared" si="39"/>
        <v>0</v>
      </c>
      <c r="K152" s="53">
        <f t="shared" si="39"/>
        <v>0</v>
      </c>
      <c r="L152" s="53">
        <f t="shared" si="39"/>
        <v>0</v>
      </c>
      <c r="M152" s="53">
        <f t="shared" si="39"/>
        <v>0</v>
      </c>
      <c r="N152"/>
      <c r="O152"/>
      <c r="P152"/>
      <c r="Q152"/>
      <c r="R152"/>
      <c r="S152"/>
      <c r="T152"/>
      <c r="U152"/>
      <c r="V152"/>
      <c r="W152"/>
      <c r="X152"/>
      <c r="Y152"/>
      <c r="Z152"/>
    </row>
    <row r="153" spans="1:26" ht="78" customHeight="1">
      <c r="A153" s="3"/>
      <c r="B153" s="8" t="s">
        <v>156</v>
      </c>
      <c r="C153" s="8" t="s">
        <v>348</v>
      </c>
      <c r="D153" s="8"/>
      <c r="E153" s="34"/>
      <c r="F153" s="45"/>
      <c r="G153" s="67">
        <v>1130039.82</v>
      </c>
      <c r="H153" s="67">
        <v>1130039.82</v>
      </c>
      <c r="I153" s="67">
        <v>1130039.82</v>
      </c>
      <c r="J153" s="60">
        <v>0</v>
      </c>
      <c r="K153" s="67">
        <v>0</v>
      </c>
      <c r="L153" s="67">
        <v>0</v>
      </c>
      <c r="M153" s="67">
        <v>0</v>
      </c>
      <c r="N153"/>
      <c r="O153"/>
      <c r="P153"/>
      <c r="Q153"/>
      <c r="R153"/>
      <c r="S153"/>
      <c r="T153"/>
      <c r="U153"/>
      <c r="V153"/>
      <c r="W153"/>
      <c r="X153"/>
      <c r="Y153"/>
      <c r="Z153"/>
    </row>
    <row r="154" spans="1:26" ht="85.5" customHeight="1">
      <c r="A154" s="3"/>
      <c r="B154" s="11" t="s">
        <v>223</v>
      </c>
      <c r="C154" s="11" t="s">
        <v>224</v>
      </c>
      <c r="D154" s="8"/>
      <c r="E154" s="14"/>
      <c r="F154" s="45"/>
      <c r="G154" s="53">
        <f>G155+G156</f>
        <v>10213225.810000001</v>
      </c>
      <c r="H154" s="53">
        <f t="shared" ref="H154:M154" si="40">H155+H156</f>
        <v>10213225.810000001</v>
      </c>
      <c r="I154" s="53">
        <f t="shared" si="40"/>
        <v>7246919.8099999996</v>
      </c>
      <c r="J154" s="53">
        <f t="shared" si="40"/>
        <v>3287688.51</v>
      </c>
      <c r="K154" s="53">
        <f t="shared" si="40"/>
        <v>0</v>
      </c>
      <c r="L154" s="53">
        <f t="shared" si="40"/>
        <v>0</v>
      </c>
      <c r="M154" s="53">
        <f t="shared" si="40"/>
        <v>0</v>
      </c>
      <c r="N154"/>
      <c r="O154"/>
      <c r="P154"/>
      <c r="Q154"/>
      <c r="R154"/>
      <c r="S154"/>
      <c r="T154"/>
      <c r="U154"/>
      <c r="V154"/>
      <c r="W154"/>
      <c r="X154"/>
      <c r="Y154"/>
      <c r="Z154"/>
    </row>
    <row r="155" spans="1:26" ht="72" customHeight="1">
      <c r="A155" s="13"/>
      <c r="B155" s="8" t="s">
        <v>223</v>
      </c>
      <c r="C155" s="8" t="s">
        <v>231</v>
      </c>
      <c r="D155" s="8"/>
      <c r="E155" s="14" t="s">
        <v>14</v>
      </c>
      <c r="F155" s="45" t="s">
        <v>61</v>
      </c>
      <c r="G155" s="56">
        <v>0</v>
      </c>
      <c r="H155" s="56">
        <v>0</v>
      </c>
      <c r="I155" s="56">
        <v>0</v>
      </c>
      <c r="J155" s="56">
        <v>3287688.51</v>
      </c>
      <c r="K155" s="56">
        <v>0</v>
      </c>
      <c r="L155" s="56">
        <v>0</v>
      </c>
      <c r="M155" s="56">
        <v>0</v>
      </c>
      <c r="N155"/>
      <c r="O155"/>
      <c r="P155"/>
      <c r="Q155"/>
      <c r="R155"/>
      <c r="S155"/>
      <c r="T155"/>
      <c r="U155"/>
      <c r="V155"/>
      <c r="W155"/>
      <c r="X155"/>
      <c r="Y155"/>
      <c r="Z155"/>
    </row>
    <row r="156" spans="1:26" ht="72" customHeight="1">
      <c r="A156" s="35"/>
      <c r="B156" s="8" t="s">
        <v>223</v>
      </c>
      <c r="C156" s="8" t="s">
        <v>352</v>
      </c>
      <c r="D156" s="8"/>
      <c r="E156" s="36"/>
      <c r="F156" s="45"/>
      <c r="G156" s="56">
        <v>10213225.810000001</v>
      </c>
      <c r="H156" s="56">
        <v>10213225.810000001</v>
      </c>
      <c r="I156" s="56">
        <v>7246919.8099999996</v>
      </c>
      <c r="J156" s="56">
        <v>0</v>
      </c>
      <c r="K156" s="56">
        <v>0</v>
      </c>
      <c r="L156" s="56">
        <v>0</v>
      </c>
      <c r="M156" s="56">
        <v>0</v>
      </c>
      <c r="N156"/>
      <c r="O156"/>
      <c r="P156"/>
      <c r="Q156"/>
      <c r="R156"/>
      <c r="S156"/>
      <c r="T156"/>
      <c r="U156"/>
      <c r="V156"/>
      <c r="W156"/>
      <c r="X156"/>
      <c r="Y156"/>
      <c r="Z156"/>
    </row>
    <row r="157" spans="1:26" ht="63.75" customHeight="1">
      <c r="A157" s="3"/>
      <c r="B157" s="11" t="s">
        <v>155</v>
      </c>
      <c r="C157" s="11" t="s">
        <v>121</v>
      </c>
      <c r="D157" s="11"/>
      <c r="E157" s="14" t="s">
        <v>14</v>
      </c>
      <c r="F157" s="45"/>
      <c r="G157" s="53">
        <f>G158</f>
        <v>255309.76</v>
      </c>
      <c r="H157" s="53">
        <f t="shared" ref="H157:M157" si="41">H158</f>
        <v>255309.76</v>
      </c>
      <c r="I157" s="53">
        <f t="shared" si="41"/>
        <v>255309.76</v>
      </c>
      <c r="J157" s="53">
        <f>J158</f>
        <v>171641.44</v>
      </c>
      <c r="K157" s="53">
        <f t="shared" si="41"/>
        <v>93336.37</v>
      </c>
      <c r="L157" s="53">
        <f t="shared" si="41"/>
        <v>96368.02</v>
      </c>
      <c r="M157" s="53">
        <f t="shared" si="41"/>
        <v>0</v>
      </c>
      <c r="N157"/>
      <c r="O157"/>
      <c r="P157"/>
      <c r="Q157"/>
      <c r="R157"/>
      <c r="S157"/>
      <c r="T157"/>
      <c r="U157"/>
      <c r="V157"/>
      <c r="W157"/>
      <c r="X157"/>
      <c r="Y157"/>
      <c r="Z157"/>
    </row>
    <row r="158" spans="1:26" ht="63.75" customHeight="1">
      <c r="A158" s="3"/>
      <c r="B158" s="8" t="s">
        <v>155</v>
      </c>
      <c r="C158" s="8" t="s">
        <v>122</v>
      </c>
      <c r="D158" s="8"/>
      <c r="E158" s="14" t="s">
        <v>14</v>
      </c>
      <c r="F158" s="45" t="s">
        <v>61</v>
      </c>
      <c r="G158" s="67">
        <v>255309.76</v>
      </c>
      <c r="H158" s="67">
        <v>255309.76</v>
      </c>
      <c r="I158" s="67">
        <v>255309.76</v>
      </c>
      <c r="J158" s="60">
        <v>171641.44</v>
      </c>
      <c r="K158" s="67">
        <v>93336.37</v>
      </c>
      <c r="L158" s="67">
        <v>96368.02</v>
      </c>
      <c r="M158" s="67">
        <v>0</v>
      </c>
      <c r="N158"/>
      <c r="O158"/>
      <c r="P158"/>
      <c r="Q158"/>
      <c r="R158"/>
      <c r="S158"/>
      <c r="T158"/>
      <c r="U158"/>
      <c r="V158"/>
      <c r="W158"/>
      <c r="X158"/>
      <c r="Y158"/>
      <c r="Z158"/>
    </row>
    <row r="159" spans="1:26" s="7" customFormat="1" ht="105">
      <c r="A159" s="13"/>
      <c r="B159" s="25" t="s">
        <v>225</v>
      </c>
      <c r="C159" s="11" t="s">
        <v>290</v>
      </c>
      <c r="D159" s="11"/>
      <c r="E159" s="16" t="s">
        <v>14</v>
      </c>
      <c r="F159" s="45" t="s">
        <v>48</v>
      </c>
      <c r="G159" s="53">
        <v>276086.36</v>
      </c>
      <c r="H159" s="53">
        <v>276086.36</v>
      </c>
      <c r="I159" s="53">
        <v>0</v>
      </c>
      <c r="J159" s="78">
        <v>0</v>
      </c>
      <c r="K159" s="53">
        <v>270440.55</v>
      </c>
      <c r="L159" s="53">
        <v>251706.34</v>
      </c>
      <c r="M159" s="53">
        <v>269820.64</v>
      </c>
      <c r="N159" s="26"/>
      <c r="O159" s="26"/>
      <c r="P159" s="26"/>
      <c r="Q159" s="26"/>
      <c r="R159" s="26"/>
      <c r="S159" s="26"/>
      <c r="T159" s="26"/>
      <c r="U159" s="26"/>
      <c r="V159" s="26"/>
      <c r="W159" s="26"/>
      <c r="X159" s="26"/>
      <c r="Y159" s="26"/>
      <c r="Z159" s="26"/>
    </row>
    <row r="160" spans="1:26" s="7" customFormat="1" ht="129" customHeight="1">
      <c r="A160" s="85"/>
      <c r="B160" s="25" t="s">
        <v>389</v>
      </c>
      <c r="C160" s="11" t="s">
        <v>390</v>
      </c>
      <c r="D160" s="11"/>
      <c r="E160" s="16"/>
      <c r="F160" s="45"/>
      <c r="G160" s="53">
        <f>G161</f>
        <v>0</v>
      </c>
      <c r="H160" s="53">
        <f t="shared" ref="H160:M160" si="42">H161</f>
        <v>0</v>
      </c>
      <c r="I160" s="53">
        <f t="shared" si="42"/>
        <v>0</v>
      </c>
      <c r="J160" s="53">
        <f t="shared" si="42"/>
        <v>0</v>
      </c>
      <c r="K160" s="53">
        <f t="shared" si="42"/>
        <v>116064175.81999999</v>
      </c>
      <c r="L160" s="53">
        <f t="shared" si="42"/>
        <v>0</v>
      </c>
      <c r="M160" s="53">
        <f t="shared" si="42"/>
        <v>0</v>
      </c>
      <c r="N160" s="26"/>
      <c r="O160" s="26"/>
      <c r="P160" s="26"/>
      <c r="Q160" s="26"/>
      <c r="R160" s="26"/>
      <c r="S160" s="26"/>
      <c r="T160" s="26"/>
      <c r="U160" s="26"/>
      <c r="V160" s="26"/>
      <c r="W160" s="26"/>
      <c r="X160" s="26"/>
      <c r="Y160" s="26"/>
      <c r="Z160" s="26"/>
    </row>
    <row r="161" spans="1:13" s="26" customFormat="1" ht="85.5" customHeight="1">
      <c r="A161" s="11"/>
      <c r="B161" s="88" t="s">
        <v>383</v>
      </c>
      <c r="C161" s="8" t="s">
        <v>384</v>
      </c>
      <c r="D161" s="8"/>
      <c r="E161" s="87"/>
      <c r="F161" s="45"/>
      <c r="G161" s="56"/>
      <c r="H161" s="56"/>
      <c r="I161" s="56"/>
      <c r="J161" s="71"/>
      <c r="K161" s="56">
        <v>116064175.81999999</v>
      </c>
      <c r="L161" s="56"/>
      <c r="M161" s="56"/>
    </row>
    <row r="162" spans="1:13" s="26" customFormat="1" ht="85.5" customHeight="1">
      <c r="A162" s="11"/>
      <c r="B162" s="25" t="s">
        <v>387</v>
      </c>
      <c r="C162" s="11" t="s">
        <v>388</v>
      </c>
      <c r="D162" s="11"/>
      <c r="E162" s="16"/>
      <c r="F162" s="45"/>
      <c r="G162" s="53">
        <f>G163</f>
        <v>0</v>
      </c>
      <c r="H162" s="53">
        <f t="shared" ref="H162:M162" si="43">H163</f>
        <v>0</v>
      </c>
      <c r="I162" s="53">
        <f t="shared" si="43"/>
        <v>0</v>
      </c>
      <c r="J162" s="53">
        <f t="shared" si="43"/>
        <v>0</v>
      </c>
      <c r="K162" s="53">
        <f t="shared" si="43"/>
        <v>63182691.670000002</v>
      </c>
      <c r="L162" s="53">
        <f t="shared" si="43"/>
        <v>0</v>
      </c>
      <c r="M162" s="53">
        <f t="shared" si="43"/>
        <v>0</v>
      </c>
    </row>
    <row r="163" spans="1:13" s="26" customFormat="1" ht="138" customHeight="1">
      <c r="A163" s="11"/>
      <c r="B163" s="88" t="s">
        <v>386</v>
      </c>
      <c r="C163" s="8" t="s">
        <v>385</v>
      </c>
      <c r="D163" s="8"/>
      <c r="E163" s="87"/>
      <c r="F163" s="45"/>
      <c r="G163" s="56"/>
      <c r="H163" s="56"/>
      <c r="I163" s="56"/>
      <c r="J163" s="71"/>
      <c r="K163" s="56">
        <v>63182691.670000002</v>
      </c>
      <c r="L163" s="56"/>
      <c r="M163" s="56"/>
    </row>
    <row r="164" spans="1:13" ht="65.25" customHeight="1">
      <c r="A164" s="3"/>
      <c r="B164" s="11" t="s">
        <v>123</v>
      </c>
      <c r="C164" s="11" t="s">
        <v>289</v>
      </c>
      <c r="D164" s="86"/>
      <c r="E164" s="14" t="s">
        <v>14</v>
      </c>
      <c r="F164" s="46"/>
      <c r="G164" s="53">
        <f t="shared" ref="G164:M164" si="44">SUM(G165:G170)</f>
        <v>26649668.68</v>
      </c>
      <c r="H164" s="54">
        <f t="shared" si="44"/>
        <v>26649668.68</v>
      </c>
      <c r="I164" s="53">
        <f t="shared" si="44"/>
        <v>5559557.3799999999</v>
      </c>
      <c r="J164" s="53">
        <f t="shared" si="44"/>
        <v>56163119.679999992</v>
      </c>
      <c r="K164" s="53">
        <f t="shared" si="44"/>
        <v>41918467.200000003</v>
      </c>
      <c r="L164" s="53">
        <f t="shared" si="44"/>
        <v>3063430</v>
      </c>
      <c r="M164" s="53">
        <f t="shared" si="44"/>
        <v>3063430</v>
      </c>
    </row>
    <row r="165" spans="1:13" ht="90">
      <c r="A165" s="3"/>
      <c r="B165" s="9" t="s">
        <v>123</v>
      </c>
      <c r="C165" s="9" t="s">
        <v>124</v>
      </c>
      <c r="D165" s="8"/>
      <c r="E165" s="14" t="s">
        <v>14</v>
      </c>
      <c r="F165" s="45" t="s">
        <v>44</v>
      </c>
      <c r="G165" s="58">
        <v>0</v>
      </c>
      <c r="H165" s="58">
        <v>0</v>
      </c>
      <c r="I165" s="58">
        <v>0</v>
      </c>
      <c r="J165" s="63">
        <v>1382250</v>
      </c>
      <c r="K165" s="58">
        <v>0</v>
      </c>
      <c r="L165" s="58">
        <v>0</v>
      </c>
      <c r="M165" s="58">
        <v>0</v>
      </c>
    </row>
    <row r="166" spans="1:13" ht="105">
      <c r="A166" s="3"/>
      <c r="B166" s="9" t="s">
        <v>123</v>
      </c>
      <c r="C166" s="9" t="s">
        <v>172</v>
      </c>
      <c r="D166" s="8"/>
      <c r="E166" s="14" t="s">
        <v>14</v>
      </c>
      <c r="F166" s="45" t="s">
        <v>48</v>
      </c>
      <c r="G166" s="58"/>
      <c r="H166" s="63"/>
      <c r="I166" s="58"/>
      <c r="J166" s="63">
        <v>28759.21</v>
      </c>
      <c r="K166" s="58"/>
      <c r="L166" s="58">
        <v>0</v>
      </c>
      <c r="M166" s="58">
        <v>0</v>
      </c>
    </row>
    <row r="167" spans="1:13" ht="120">
      <c r="A167" s="3"/>
      <c r="B167" s="9" t="s">
        <v>123</v>
      </c>
      <c r="C167" s="9" t="s">
        <v>125</v>
      </c>
      <c r="D167" s="8"/>
      <c r="E167" s="14" t="s">
        <v>14</v>
      </c>
      <c r="F167" s="45" t="s">
        <v>104</v>
      </c>
      <c r="G167" s="58">
        <v>2171343</v>
      </c>
      <c r="H167" s="58">
        <v>2171343</v>
      </c>
      <c r="I167" s="58">
        <v>1628507.25</v>
      </c>
      <c r="J167" s="64">
        <v>2411967</v>
      </c>
      <c r="K167" s="58">
        <v>2048710</v>
      </c>
      <c r="L167" s="58">
        <v>2048710</v>
      </c>
      <c r="M167" s="58">
        <v>2048710</v>
      </c>
    </row>
    <row r="168" spans="1:13" ht="120">
      <c r="A168" s="3"/>
      <c r="B168" s="9" t="s">
        <v>123</v>
      </c>
      <c r="C168" s="9" t="s">
        <v>126</v>
      </c>
      <c r="D168" s="8"/>
      <c r="E168" s="14" t="s">
        <v>14</v>
      </c>
      <c r="F168" s="45" t="s">
        <v>61</v>
      </c>
      <c r="G168" s="58">
        <v>500000</v>
      </c>
      <c r="H168" s="58">
        <v>500000</v>
      </c>
      <c r="I168" s="58">
        <v>500000</v>
      </c>
      <c r="J168" s="64">
        <v>23058506.879999999</v>
      </c>
      <c r="K168" s="58">
        <v>340000</v>
      </c>
      <c r="L168" s="58">
        <v>0</v>
      </c>
      <c r="M168" s="58">
        <v>0</v>
      </c>
    </row>
    <row r="169" spans="1:13" ht="64.5" customHeight="1">
      <c r="A169" s="3"/>
      <c r="B169" s="9" t="s">
        <v>123</v>
      </c>
      <c r="C169" s="9" t="s">
        <v>127</v>
      </c>
      <c r="D169" s="8"/>
      <c r="E169" s="14" t="s">
        <v>14</v>
      </c>
      <c r="F169" s="45" t="s">
        <v>212</v>
      </c>
      <c r="G169" s="58">
        <v>2447486.2400000002</v>
      </c>
      <c r="H169" s="58">
        <v>2447486.2400000002</v>
      </c>
      <c r="I169" s="58">
        <v>968605.56</v>
      </c>
      <c r="J169" s="58">
        <v>5796316.8499999996</v>
      </c>
      <c r="K169" s="58">
        <v>12445000</v>
      </c>
      <c r="L169" s="58">
        <v>0</v>
      </c>
      <c r="M169" s="58">
        <v>0</v>
      </c>
    </row>
    <row r="170" spans="1:13" ht="64.5" customHeight="1">
      <c r="A170" s="3"/>
      <c r="B170" s="9" t="s">
        <v>123</v>
      </c>
      <c r="C170" s="9" t="s">
        <v>128</v>
      </c>
      <c r="D170" s="8"/>
      <c r="E170" s="14" t="s">
        <v>14</v>
      </c>
      <c r="F170" s="45" t="s">
        <v>53</v>
      </c>
      <c r="G170" s="58">
        <v>21530839.440000001</v>
      </c>
      <c r="H170" s="58">
        <v>21530839.440000001</v>
      </c>
      <c r="I170" s="58">
        <v>2462444.5699999998</v>
      </c>
      <c r="J170" s="58">
        <v>23485319.739999998</v>
      </c>
      <c r="K170" s="58">
        <v>27084757.199999999</v>
      </c>
      <c r="L170" s="58">
        <v>1014720</v>
      </c>
      <c r="M170" s="58">
        <v>1014720</v>
      </c>
    </row>
    <row r="171" spans="1:13" ht="97.5" customHeight="1">
      <c r="A171" s="3"/>
      <c r="B171" s="11"/>
      <c r="C171" s="19" t="s">
        <v>129</v>
      </c>
      <c r="D171" s="11" t="s">
        <v>130</v>
      </c>
      <c r="E171" s="14" t="s">
        <v>14</v>
      </c>
      <c r="F171" s="46"/>
      <c r="G171" s="65">
        <f>G172+G176+G178+G180</f>
        <v>269963213.10000002</v>
      </c>
      <c r="H171" s="65">
        <f>H172+H176+H178+H180</f>
        <v>269963213.10000002</v>
      </c>
      <c r="I171" s="65">
        <f>I172+I176+I178+I180</f>
        <v>181285096.81</v>
      </c>
      <c r="J171" s="65">
        <f>J172+J176+J180</f>
        <v>230400925.25</v>
      </c>
      <c r="K171" s="65">
        <f>K172+K176+K178+K180</f>
        <v>322313139.44999999</v>
      </c>
      <c r="L171" s="65">
        <f>L172+L176+L178+L180</f>
        <v>308920661.33999997</v>
      </c>
      <c r="M171" s="65">
        <f>M172+M176+M178+M180</f>
        <v>308920480.55000001</v>
      </c>
    </row>
    <row r="172" spans="1:13" ht="93.75" customHeight="1">
      <c r="A172" s="3"/>
      <c r="B172" s="11" t="s">
        <v>132</v>
      </c>
      <c r="C172" s="11" t="s">
        <v>131</v>
      </c>
      <c r="D172" s="11"/>
      <c r="E172" s="14" t="s">
        <v>14</v>
      </c>
      <c r="F172" s="46"/>
      <c r="G172" s="53">
        <f t="shared" ref="G172:M172" si="45">SUM(G173:G175)</f>
        <v>17333001.699999999</v>
      </c>
      <c r="H172" s="54">
        <f t="shared" si="45"/>
        <v>17333001.699999999</v>
      </c>
      <c r="I172" s="53">
        <f t="shared" si="45"/>
        <v>11430710.560000001</v>
      </c>
      <c r="J172" s="53">
        <f t="shared" si="45"/>
        <v>8177083.3399999999</v>
      </c>
      <c r="K172" s="53">
        <f t="shared" si="45"/>
        <v>18513564.100000001</v>
      </c>
      <c r="L172" s="53">
        <f t="shared" si="45"/>
        <v>18471600.949999999</v>
      </c>
      <c r="M172" s="53">
        <f t="shared" si="45"/>
        <v>18471600.949999999</v>
      </c>
    </row>
    <row r="173" spans="1:13" ht="90">
      <c r="A173" s="3"/>
      <c r="B173" s="9" t="s">
        <v>132</v>
      </c>
      <c r="C173" s="9" t="s">
        <v>133</v>
      </c>
      <c r="D173" s="8"/>
      <c r="E173" s="14" t="s">
        <v>14</v>
      </c>
      <c r="F173" s="45" t="s">
        <v>44</v>
      </c>
      <c r="G173" s="58">
        <v>1827814.72</v>
      </c>
      <c r="H173" s="58">
        <v>1827814.72</v>
      </c>
      <c r="I173" s="58">
        <v>1214909.18</v>
      </c>
      <c r="J173" s="58">
        <v>1374837.83</v>
      </c>
      <c r="K173" s="58">
        <v>2176996.9700000002</v>
      </c>
      <c r="L173" s="58">
        <v>2058555.9</v>
      </c>
      <c r="M173" s="58">
        <v>2058555.9</v>
      </c>
    </row>
    <row r="174" spans="1:13" ht="82.5" customHeight="1">
      <c r="A174" s="3"/>
      <c r="B174" s="9" t="s">
        <v>132</v>
      </c>
      <c r="C174" s="9" t="s">
        <v>353</v>
      </c>
      <c r="D174" s="8"/>
      <c r="E174" s="34" t="s">
        <v>14</v>
      </c>
      <c r="F174" s="45"/>
      <c r="G174" s="58">
        <v>190000</v>
      </c>
      <c r="H174" s="58">
        <v>190000</v>
      </c>
      <c r="I174" s="58">
        <v>190000</v>
      </c>
      <c r="J174" s="58"/>
      <c r="K174" s="58">
        <v>180000</v>
      </c>
      <c r="L174" s="58">
        <v>180000</v>
      </c>
      <c r="M174" s="58">
        <v>180000</v>
      </c>
    </row>
    <row r="175" spans="1:13" ht="120">
      <c r="A175" s="3"/>
      <c r="B175" s="9" t="s">
        <v>132</v>
      </c>
      <c r="C175" s="9" t="s">
        <v>134</v>
      </c>
      <c r="D175" s="8"/>
      <c r="E175" s="14" t="s">
        <v>14</v>
      </c>
      <c r="F175" s="45" t="s">
        <v>53</v>
      </c>
      <c r="G175" s="58">
        <v>15315186.98</v>
      </c>
      <c r="H175" s="58">
        <v>15315186.98</v>
      </c>
      <c r="I175" s="58">
        <v>10025801.380000001</v>
      </c>
      <c r="J175" s="58">
        <v>6802245.5099999998</v>
      </c>
      <c r="K175" s="58">
        <v>16156567.130000001</v>
      </c>
      <c r="L175" s="58">
        <v>16233045.050000001</v>
      </c>
      <c r="M175" s="58">
        <v>16233045.050000001</v>
      </c>
    </row>
    <row r="176" spans="1:13" ht="159.75" customHeight="1">
      <c r="A176" s="3"/>
      <c r="B176" s="19" t="s">
        <v>345</v>
      </c>
      <c r="C176" s="19" t="s">
        <v>135</v>
      </c>
      <c r="D176" s="8"/>
      <c r="E176" s="14" t="s">
        <v>14</v>
      </c>
      <c r="F176" s="46"/>
      <c r="G176" s="65">
        <f>G177</f>
        <v>7711201.3600000003</v>
      </c>
      <c r="H176" s="65">
        <f t="shared" ref="H176:M176" si="46">H177</f>
        <v>7711201.3600000003</v>
      </c>
      <c r="I176" s="65">
        <f t="shared" si="46"/>
        <v>6589566.21</v>
      </c>
      <c r="J176" s="65">
        <f t="shared" si="46"/>
        <v>3296399.48</v>
      </c>
      <c r="K176" s="65">
        <f t="shared" si="46"/>
        <v>16266690</v>
      </c>
      <c r="L176" s="65">
        <f t="shared" si="46"/>
        <v>3614820</v>
      </c>
      <c r="M176" s="65">
        <f t="shared" si="46"/>
        <v>3614820</v>
      </c>
    </row>
    <row r="177" spans="1:26" ht="150">
      <c r="A177" s="3"/>
      <c r="B177" s="9" t="s">
        <v>345</v>
      </c>
      <c r="C177" s="8" t="s">
        <v>288</v>
      </c>
      <c r="D177" s="8"/>
      <c r="E177" s="14" t="s">
        <v>14</v>
      </c>
      <c r="F177" s="45" t="s">
        <v>212</v>
      </c>
      <c r="G177" s="63">
        <v>7711201.3600000003</v>
      </c>
      <c r="H177" s="63">
        <v>7711201.3600000003</v>
      </c>
      <c r="I177" s="56">
        <v>6589566.21</v>
      </c>
      <c r="J177" s="64">
        <v>3296399.48</v>
      </c>
      <c r="K177" s="64">
        <v>16266690</v>
      </c>
      <c r="L177" s="58">
        <v>3614820</v>
      </c>
      <c r="M177" s="58">
        <v>3614820</v>
      </c>
      <c r="N177"/>
      <c r="O177"/>
      <c r="P177"/>
      <c r="Q177"/>
      <c r="R177"/>
      <c r="S177"/>
      <c r="T177"/>
      <c r="U177"/>
      <c r="V177"/>
      <c r="W177"/>
      <c r="X177"/>
      <c r="Y177"/>
      <c r="Z177"/>
    </row>
    <row r="178" spans="1:26" ht="160.5" customHeight="1">
      <c r="A178" s="3"/>
      <c r="B178" s="11" t="s">
        <v>287</v>
      </c>
      <c r="C178" s="11" t="s">
        <v>350</v>
      </c>
      <c r="D178" s="8"/>
      <c r="E178" s="34" t="s">
        <v>14</v>
      </c>
      <c r="F178" s="45"/>
      <c r="G178" s="73">
        <f>G179</f>
        <v>1477.04</v>
      </c>
      <c r="H178" s="73">
        <f t="shared" ref="H178:M178" si="47">H179</f>
        <v>1477.04</v>
      </c>
      <c r="I178" s="73">
        <f t="shared" si="47"/>
        <v>1477.04</v>
      </c>
      <c r="J178" s="73">
        <f t="shared" si="47"/>
        <v>0</v>
      </c>
      <c r="K178" s="73">
        <f t="shared" si="47"/>
        <v>51500.1</v>
      </c>
      <c r="L178" s="73">
        <f t="shared" si="47"/>
        <v>48840.39</v>
      </c>
      <c r="M178" s="73">
        <f t="shared" si="47"/>
        <v>48659.6</v>
      </c>
      <c r="N178"/>
      <c r="O178"/>
      <c r="P178"/>
      <c r="Q178"/>
      <c r="R178"/>
      <c r="S178"/>
      <c r="T178"/>
      <c r="U178"/>
      <c r="V178"/>
      <c r="W178"/>
      <c r="X178"/>
      <c r="Y178"/>
      <c r="Z178"/>
    </row>
    <row r="179" spans="1:26" ht="148.5" customHeight="1">
      <c r="A179" s="3"/>
      <c r="B179" s="8" t="s">
        <v>287</v>
      </c>
      <c r="C179" s="8" t="s">
        <v>349</v>
      </c>
      <c r="D179" s="11" t="s">
        <v>34</v>
      </c>
      <c r="E179" s="34" t="s">
        <v>14</v>
      </c>
      <c r="F179" s="46" t="s">
        <v>104</v>
      </c>
      <c r="G179" s="56">
        <v>1477.04</v>
      </c>
      <c r="H179" s="56">
        <v>1477.04</v>
      </c>
      <c r="I179" s="56">
        <v>1477.04</v>
      </c>
      <c r="J179" s="56">
        <v>0</v>
      </c>
      <c r="K179" s="65">
        <v>51500.1</v>
      </c>
      <c r="L179" s="65">
        <v>48840.39</v>
      </c>
      <c r="M179" s="65">
        <v>48659.6</v>
      </c>
      <c r="N179"/>
      <c r="O179"/>
      <c r="P179"/>
      <c r="Q179"/>
      <c r="R179"/>
      <c r="S179"/>
      <c r="T179"/>
      <c r="U179"/>
      <c r="V179"/>
      <c r="W179"/>
      <c r="X179"/>
      <c r="Y179"/>
      <c r="Z179"/>
    </row>
    <row r="180" spans="1:26" ht="54" customHeight="1">
      <c r="A180" s="3"/>
      <c r="B180" s="11" t="s">
        <v>159</v>
      </c>
      <c r="C180" s="11" t="s">
        <v>136</v>
      </c>
      <c r="D180" s="11"/>
      <c r="E180" s="14" t="s">
        <v>14</v>
      </c>
      <c r="F180" s="46"/>
      <c r="G180" s="54">
        <f>G181</f>
        <v>244917533</v>
      </c>
      <c r="H180" s="54">
        <f t="shared" ref="H180:M180" si="48">H181</f>
        <v>244917533</v>
      </c>
      <c r="I180" s="54">
        <f t="shared" si="48"/>
        <v>163263343</v>
      </c>
      <c r="J180" s="54">
        <f t="shared" si="48"/>
        <v>218927442.43000001</v>
      </c>
      <c r="K180" s="54">
        <f t="shared" si="48"/>
        <v>287481385.25</v>
      </c>
      <c r="L180" s="54">
        <f t="shared" si="48"/>
        <v>286785400</v>
      </c>
      <c r="M180" s="54">
        <f t="shared" si="48"/>
        <v>286785400</v>
      </c>
      <c r="N180"/>
      <c r="O180"/>
      <c r="P180"/>
      <c r="Q180"/>
      <c r="R180"/>
      <c r="S180"/>
      <c r="T180"/>
      <c r="U180"/>
      <c r="V180"/>
      <c r="W180"/>
      <c r="X180"/>
      <c r="Y180"/>
      <c r="Z180"/>
    </row>
    <row r="181" spans="1:26" ht="120">
      <c r="A181" s="13"/>
      <c r="B181" s="8" t="s">
        <v>159</v>
      </c>
      <c r="C181" s="8" t="s">
        <v>137</v>
      </c>
      <c r="D181" s="8"/>
      <c r="E181" s="14" t="s">
        <v>14</v>
      </c>
      <c r="F181" s="45" t="s">
        <v>53</v>
      </c>
      <c r="G181" s="56">
        <v>244917533</v>
      </c>
      <c r="H181" s="56">
        <v>244917533</v>
      </c>
      <c r="I181" s="56">
        <v>163263343</v>
      </c>
      <c r="J181" s="64">
        <v>218927442.43000001</v>
      </c>
      <c r="K181" s="58">
        <v>287481385.25</v>
      </c>
      <c r="L181" s="58">
        <v>286785400</v>
      </c>
      <c r="M181" s="58">
        <v>286785400</v>
      </c>
      <c r="N181"/>
      <c r="O181"/>
      <c r="P181"/>
      <c r="Q181"/>
      <c r="R181"/>
      <c r="S181"/>
      <c r="T181"/>
      <c r="U181"/>
      <c r="V181"/>
      <c r="W181"/>
      <c r="X181"/>
      <c r="Y181"/>
      <c r="Z181"/>
    </row>
    <row r="182" spans="1:26" ht="42.75">
      <c r="A182" s="13"/>
      <c r="B182" s="11"/>
      <c r="C182" s="11" t="s">
        <v>138</v>
      </c>
      <c r="D182" s="11" t="s">
        <v>286</v>
      </c>
      <c r="E182" s="14" t="s">
        <v>14</v>
      </c>
      <c r="F182" s="46"/>
      <c r="G182" s="54">
        <f t="shared" ref="G182:M182" si="49">G183+G190+G191+G193+G195</f>
        <v>150745998.23000002</v>
      </c>
      <c r="H182" s="54">
        <f t="shared" si="49"/>
        <v>147942161.49000001</v>
      </c>
      <c r="I182" s="54">
        <f t="shared" si="49"/>
        <v>109331694.30999999</v>
      </c>
      <c r="J182" s="54">
        <f t="shared" si="49"/>
        <v>201602188.33999997</v>
      </c>
      <c r="K182" s="54">
        <f t="shared" si="49"/>
        <v>115387029.5</v>
      </c>
      <c r="L182" s="54">
        <f t="shared" si="49"/>
        <v>99868833.5</v>
      </c>
      <c r="M182" s="54">
        <f t="shared" si="49"/>
        <v>89081353.5</v>
      </c>
      <c r="N182"/>
      <c r="O182"/>
      <c r="P182"/>
      <c r="Q182"/>
      <c r="R182"/>
      <c r="S182"/>
      <c r="T182"/>
      <c r="U182"/>
      <c r="V182"/>
      <c r="W182"/>
      <c r="X182"/>
      <c r="Y182"/>
      <c r="Z182"/>
    </row>
    <row r="183" spans="1:26" ht="159.75" customHeight="1">
      <c r="A183" s="3"/>
      <c r="B183" s="11" t="s">
        <v>139</v>
      </c>
      <c r="C183" s="11" t="s">
        <v>285</v>
      </c>
      <c r="D183" s="11"/>
      <c r="E183" s="14" t="s">
        <v>14</v>
      </c>
      <c r="F183" s="46"/>
      <c r="G183" s="53">
        <f t="shared" ref="G183:M183" si="50">SUM(G184:G189)</f>
        <v>116869707.83</v>
      </c>
      <c r="H183" s="53">
        <f t="shared" si="50"/>
        <v>114065871.08999999</v>
      </c>
      <c r="I183" s="53">
        <f t="shared" si="50"/>
        <v>89121642.199999988</v>
      </c>
      <c r="J183" s="53">
        <f t="shared" si="50"/>
        <v>185866849.69999999</v>
      </c>
      <c r="K183" s="53">
        <f t="shared" si="50"/>
        <v>96168070</v>
      </c>
      <c r="L183" s="53">
        <f t="shared" si="50"/>
        <v>80711050</v>
      </c>
      <c r="M183" s="53">
        <f t="shared" si="50"/>
        <v>80001050</v>
      </c>
      <c r="N183"/>
      <c r="O183"/>
      <c r="P183"/>
      <c r="Q183"/>
      <c r="R183"/>
      <c r="S183"/>
      <c r="T183"/>
      <c r="U183"/>
      <c r="V183"/>
      <c r="W183"/>
      <c r="X183"/>
      <c r="Y183"/>
      <c r="Z183"/>
    </row>
    <row r="184" spans="1:26" ht="168.75" customHeight="1">
      <c r="A184" s="3"/>
      <c r="B184" s="9" t="s">
        <v>139</v>
      </c>
      <c r="C184" s="9" t="s">
        <v>140</v>
      </c>
      <c r="D184" s="8"/>
      <c r="E184" s="14" t="s">
        <v>14</v>
      </c>
      <c r="F184" s="45" t="s">
        <v>44</v>
      </c>
      <c r="G184" s="58">
        <v>1430000</v>
      </c>
      <c r="H184" s="58">
        <v>1430000</v>
      </c>
      <c r="I184" s="55">
        <v>600585</v>
      </c>
      <c r="J184" s="58">
        <v>1317500</v>
      </c>
      <c r="K184" s="58">
        <v>1360000</v>
      </c>
      <c r="L184" s="58">
        <v>1360000</v>
      </c>
      <c r="M184" s="58">
        <v>1360000</v>
      </c>
      <c r="N184"/>
      <c r="O184"/>
      <c r="P184"/>
      <c r="Q184"/>
      <c r="R184"/>
      <c r="S184"/>
      <c r="T184"/>
      <c r="U184"/>
      <c r="V184"/>
      <c r="W184"/>
      <c r="X184"/>
      <c r="Y184"/>
      <c r="Z184"/>
    </row>
    <row r="185" spans="1:26" ht="169.5" customHeight="1">
      <c r="A185" s="3"/>
      <c r="B185" s="9" t="s">
        <v>139</v>
      </c>
      <c r="C185" s="9" t="s">
        <v>141</v>
      </c>
      <c r="D185" s="8"/>
      <c r="E185" s="14" t="s">
        <v>14</v>
      </c>
      <c r="F185" s="45" t="s">
        <v>48</v>
      </c>
      <c r="G185" s="58">
        <v>662000</v>
      </c>
      <c r="H185" s="58">
        <v>663199.13</v>
      </c>
      <c r="I185" s="55">
        <v>442300</v>
      </c>
      <c r="J185" s="58">
        <v>628100</v>
      </c>
      <c r="K185" s="58">
        <v>885000</v>
      </c>
      <c r="L185" s="58">
        <v>885000</v>
      </c>
      <c r="M185" s="58">
        <v>885000</v>
      </c>
      <c r="N185"/>
      <c r="O185"/>
      <c r="P185"/>
      <c r="Q185"/>
      <c r="R185"/>
      <c r="S185"/>
      <c r="T185"/>
      <c r="U185"/>
      <c r="V185"/>
      <c r="W185"/>
      <c r="X185"/>
      <c r="Y185"/>
      <c r="Z185"/>
    </row>
    <row r="186" spans="1:26" ht="163.5" customHeight="1">
      <c r="A186" s="3"/>
      <c r="B186" s="9" t="s">
        <v>139</v>
      </c>
      <c r="C186" s="9" t="s">
        <v>142</v>
      </c>
      <c r="D186" s="8"/>
      <c r="E186" s="14" t="s">
        <v>14</v>
      </c>
      <c r="F186" s="45" t="s">
        <v>143</v>
      </c>
      <c r="G186" s="58">
        <v>22951350</v>
      </c>
      <c r="H186" s="58">
        <v>22951350</v>
      </c>
      <c r="I186" s="55">
        <v>15217000</v>
      </c>
      <c r="J186" s="58">
        <v>18653600</v>
      </c>
      <c r="K186" s="58">
        <v>26351850</v>
      </c>
      <c r="L186" s="58">
        <v>24862650</v>
      </c>
      <c r="M186" s="58">
        <v>24862650</v>
      </c>
      <c r="N186"/>
      <c r="O186"/>
      <c r="P186"/>
      <c r="Q186"/>
      <c r="R186"/>
      <c r="S186"/>
      <c r="T186"/>
      <c r="U186"/>
      <c r="V186"/>
      <c r="W186"/>
      <c r="X186"/>
      <c r="Y186"/>
      <c r="Z186"/>
    </row>
    <row r="187" spans="1:26" ht="165.75" customHeight="1">
      <c r="A187" s="3"/>
      <c r="B187" s="9" t="s">
        <v>139</v>
      </c>
      <c r="C187" s="9" t="s">
        <v>144</v>
      </c>
      <c r="D187" s="8"/>
      <c r="E187" s="14" t="s">
        <v>14</v>
      </c>
      <c r="F187" s="45" t="s">
        <v>61</v>
      </c>
      <c r="G187" s="58">
        <v>47024670</v>
      </c>
      <c r="H187" s="58">
        <v>47024670</v>
      </c>
      <c r="I187" s="55">
        <v>31370000</v>
      </c>
      <c r="J187" s="58">
        <v>46457829</v>
      </c>
      <c r="K187" s="58">
        <v>53496220</v>
      </c>
      <c r="L187" s="58">
        <v>44683400</v>
      </c>
      <c r="M187" s="58">
        <v>43973400</v>
      </c>
      <c r="N187"/>
      <c r="O187"/>
      <c r="P187"/>
      <c r="Q187"/>
      <c r="R187"/>
      <c r="S187"/>
      <c r="T187"/>
      <c r="U187"/>
      <c r="V187"/>
      <c r="W187"/>
      <c r="X187"/>
      <c r="Y187"/>
      <c r="Z187"/>
    </row>
    <row r="188" spans="1:26" s="10" customFormat="1" ht="165.75" customHeight="1">
      <c r="A188" s="8"/>
      <c r="B188" s="9" t="s">
        <v>139</v>
      </c>
      <c r="C188" s="9" t="s">
        <v>222</v>
      </c>
      <c r="D188" s="8"/>
      <c r="E188" s="14" t="s">
        <v>14</v>
      </c>
      <c r="F188" s="45" t="s">
        <v>213</v>
      </c>
      <c r="G188" s="58">
        <v>39101687.829999998</v>
      </c>
      <c r="H188" s="58">
        <v>39101687.829999998</v>
      </c>
      <c r="I188" s="55">
        <v>38596793.07</v>
      </c>
      <c r="J188" s="58">
        <v>113842545.83</v>
      </c>
      <c r="K188" s="58">
        <v>2655000</v>
      </c>
      <c r="L188" s="58">
        <v>0</v>
      </c>
      <c r="M188" s="58">
        <v>0</v>
      </c>
    </row>
    <row r="189" spans="1:26" ht="166.5" customHeight="1">
      <c r="A189" s="3"/>
      <c r="B189" s="9" t="s">
        <v>139</v>
      </c>
      <c r="C189" s="9" t="s">
        <v>145</v>
      </c>
      <c r="D189" s="8"/>
      <c r="E189" s="14" t="s">
        <v>14</v>
      </c>
      <c r="F189" s="45" t="s">
        <v>212</v>
      </c>
      <c r="G189" s="58">
        <v>5700000</v>
      </c>
      <c r="H189" s="101">
        <v>2894964.13</v>
      </c>
      <c r="I189" s="60">
        <v>2894964.13</v>
      </c>
      <c r="J189" s="64">
        <v>4967274.87</v>
      </c>
      <c r="K189" s="64">
        <v>11420000</v>
      </c>
      <c r="L189" s="64">
        <v>8920000</v>
      </c>
      <c r="M189" s="64">
        <v>8920000</v>
      </c>
      <c r="N189"/>
      <c r="O189"/>
      <c r="P189"/>
      <c r="Q189"/>
      <c r="R189"/>
      <c r="S189"/>
      <c r="T189"/>
      <c r="U189"/>
      <c r="V189"/>
      <c r="W189"/>
      <c r="X189"/>
      <c r="Y189"/>
      <c r="Z189"/>
    </row>
    <row r="190" spans="1:26" ht="243" customHeight="1">
      <c r="A190" s="3"/>
      <c r="B190" s="19" t="s">
        <v>284</v>
      </c>
      <c r="C190" s="19" t="s">
        <v>226</v>
      </c>
      <c r="D190" s="8"/>
      <c r="E190" s="16" t="s">
        <v>14</v>
      </c>
      <c r="F190" s="46" t="s">
        <v>53</v>
      </c>
      <c r="G190" s="58">
        <v>2283791.4</v>
      </c>
      <c r="H190" s="58">
        <v>2283791.4</v>
      </c>
      <c r="I190" s="58">
        <v>1376267.95</v>
      </c>
      <c r="J190" s="76">
        <v>426382.31</v>
      </c>
      <c r="K190" s="64">
        <v>0</v>
      </c>
      <c r="L190" s="58">
        <v>0</v>
      </c>
      <c r="M190" s="58">
        <v>0</v>
      </c>
      <c r="N190"/>
      <c r="O190"/>
      <c r="P190"/>
      <c r="Q190"/>
      <c r="R190"/>
      <c r="S190"/>
      <c r="T190"/>
      <c r="U190"/>
      <c r="V190"/>
      <c r="W190"/>
      <c r="X190"/>
      <c r="Y190"/>
      <c r="Z190"/>
    </row>
    <row r="191" spans="1:26" ht="372.75" customHeight="1">
      <c r="A191" s="3"/>
      <c r="B191" s="22" t="s">
        <v>283</v>
      </c>
      <c r="C191" s="19" t="s">
        <v>146</v>
      </c>
      <c r="D191" s="11"/>
      <c r="E191" s="14" t="s">
        <v>14</v>
      </c>
      <c r="F191" s="45"/>
      <c r="G191" s="65">
        <f>G192</f>
        <v>12199740</v>
      </c>
      <c r="H191" s="65">
        <f t="shared" ref="H191:M191" si="51">H192</f>
        <v>12199740</v>
      </c>
      <c r="I191" s="65">
        <f>I192</f>
        <v>11436261.630000001</v>
      </c>
      <c r="J191" s="65">
        <f t="shared" si="51"/>
        <v>10075711.48</v>
      </c>
      <c r="K191" s="65">
        <f t="shared" si="51"/>
        <v>10233720</v>
      </c>
      <c r="L191" s="65">
        <f t="shared" si="51"/>
        <v>10077480</v>
      </c>
      <c r="M191" s="65">
        <f t="shared" si="51"/>
        <v>0</v>
      </c>
      <c r="N191"/>
      <c r="O191"/>
      <c r="P191"/>
      <c r="Q191"/>
      <c r="R191"/>
      <c r="S191"/>
      <c r="T191"/>
      <c r="U191"/>
      <c r="V191"/>
      <c r="W191"/>
      <c r="X191"/>
      <c r="Y191"/>
      <c r="Z191"/>
    </row>
    <row r="192" spans="1:26" ht="322.5" customHeight="1">
      <c r="A192" s="13"/>
      <c r="B192" s="17" t="s">
        <v>283</v>
      </c>
      <c r="C192" s="27" t="s">
        <v>147</v>
      </c>
      <c r="D192" s="27"/>
      <c r="E192" s="28" t="s">
        <v>14</v>
      </c>
      <c r="F192" s="51" t="s">
        <v>53</v>
      </c>
      <c r="G192" s="55">
        <v>12199740</v>
      </c>
      <c r="H192" s="55">
        <v>12199740</v>
      </c>
      <c r="I192" s="55">
        <v>11436261.630000001</v>
      </c>
      <c r="J192" s="58">
        <v>10075711.48</v>
      </c>
      <c r="K192" s="58">
        <v>10233720</v>
      </c>
      <c r="L192" s="58">
        <v>10077480</v>
      </c>
      <c r="M192" s="58">
        <v>0</v>
      </c>
      <c r="N192"/>
      <c r="O192"/>
      <c r="P192"/>
      <c r="Q192"/>
      <c r="R192"/>
      <c r="S192"/>
      <c r="T192"/>
      <c r="U192"/>
      <c r="V192"/>
      <c r="W192"/>
      <c r="X192"/>
      <c r="Y192"/>
      <c r="Z192"/>
    </row>
    <row r="193" spans="1:26" ht="185.25" customHeight="1">
      <c r="A193" s="13"/>
      <c r="B193" s="11" t="s">
        <v>227</v>
      </c>
      <c r="C193" s="8" t="s">
        <v>229</v>
      </c>
      <c r="D193" s="8"/>
      <c r="E193" s="14"/>
      <c r="F193" s="45"/>
      <c r="G193" s="55">
        <f>G194</f>
        <v>11388350.5</v>
      </c>
      <c r="H193" s="55">
        <f t="shared" ref="H193:M193" si="52">H194</f>
        <v>11388350.5</v>
      </c>
      <c r="I193" s="55">
        <f t="shared" si="52"/>
        <v>3125154.5</v>
      </c>
      <c r="J193" s="55">
        <f t="shared" si="52"/>
        <v>4391906.95</v>
      </c>
      <c r="K193" s="55">
        <f t="shared" si="52"/>
        <v>0</v>
      </c>
      <c r="L193" s="55">
        <f t="shared" si="52"/>
        <v>0</v>
      </c>
      <c r="M193" s="55">
        <f t="shared" si="52"/>
        <v>0</v>
      </c>
      <c r="N193"/>
      <c r="O193"/>
      <c r="P193"/>
      <c r="Q193"/>
      <c r="R193"/>
      <c r="S193"/>
      <c r="T193"/>
      <c r="U193"/>
      <c r="V193"/>
      <c r="W193"/>
      <c r="X193"/>
      <c r="Y193"/>
      <c r="Z193"/>
    </row>
    <row r="194" spans="1:26" ht="185.25" customHeight="1">
      <c r="A194" s="13"/>
      <c r="B194" s="8" t="s">
        <v>227</v>
      </c>
      <c r="C194" s="8" t="s">
        <v>228</v>
      </c>
      <c r="D194" s="8"/>
      <c r="E194" s="14" t="s">
        <v>14</v>
      </c>
      <c r="F194" s="45" t="s">
        <v>213</v>
      </c>
      <c r="G194" s="60">
        <v>11388350.5</v>
      </c>
      <c r="H194" s="60">
        <v>11388350.5</v>
      </c>
      <c r="I194" s="60">
        <v>3125154.5</v>
      </c>
      <c r="J194" s="56">
        <v>4391906.95</v>
      </c>
      <c r="K194" s="56">
        <v>0</v>
      </c>
      <c r="L194" s="56">
        <v>0</v>
      </c>
      <c r="M194" s="56">
        <v>0</v>
      </c>
      <c r="N194"/>
      <c r="O194"/>
      <c r="P194"/>
      <c r="Q194"/>
      <c r="R194"/>
      <c r="S194"/>
      <c r="T194"/>
      <c r="U194"/>
      <c r="V194"/>
      <c r="W194"/>
      <c r="X194"/>
      <c r="Y194"/>
      <c r="Z194"/>
    </row>
    <row r="195" spans="1:26" ht="71.25" customHeight="1">
      <c r="A195" s="13"/>
      <c r="B195" s="11" t="s">
        <v>282</v>
      </c>
      <c r="C195" s="11" t="s">
        <v>148</v>
      </c>
      <c r="D195" s="11"/>
      <c r="E195" s="14" t="s">
        <v>14</v>
      </c>
      <c r="F195" s="45" t="s">
        <v>99</v>
      </c>
      <c r="G195" s="53">
        <f>G196++G197</f>
        <v>8004408.5</v>
      </c>
      <c r="H195" s="53">
        <f t="shared" ref="H195:M195" si="53">H196++H197</f>
        <v>8004408.5</v>
      </c>
      <c r="I195" s="53">
        <f t="shared" si="53"/>
        <v>4272368.0299999993</v>
      </c>
      <c r="J195" s="53">
        <f t="shared" si="53"/>
        <v>841337.9</v>
      </c>
      <c r="K195" s="53">
        <f t="shared" si="53"/>
        <v>8985239.5</v>
      </c>
      <c r="L195" s="53">
        <f t="shared" si="53"/>
        <v>9080303.5</v>
      </c>
      <c r="M195" s="53">
        <f t="shared" si="53"/>
        <v>9080303.5</v>
      </c>
      <c r="N195"/>
      <c r="O195"/>
      <c r="P195"/>
      <c r="Q195"/>
      <c r="R195"/>
      <c r="S195"/>
      <c r="T195"/>
      <c r="U195"/>
      <c r="V195"/>
      <c r="W195"/>
      <c r="X195"/>
      <c r="Y195"/>
      <c r="Z195"/>
    </row>
    <row r="196" spans="1:26" ht="90">
      <c r="A196" s="13"/>
      <c r="B196" s="8" t="s">
        <v>282</v>
      </c>
      <c r="C196" s="8" t="s">
        <v>149</v>
      </c>
      <c r="D196" s="11"/>
      <c r="E196" s="14" t="s">
        <v>14</v>
      </c>
      <c r="F196" s="45" t="s">
        <v>44</v>
      </c>
      <c r="G196" s="56">
        <v>1211800</v>
      </c>
      <c r="H196" s="56">
        <v>1211800</v>
      </c>
      <c r="I196" s="56">
        <v>1208000</v>
      </c>
      <c r="J196" s="56">
        <v>585900</v>
      </c>
      <c r="K196" s="56">
        <v>0</v>
      </c>
      <c r="L196" s="56">
        <v>0</v>
      </c>
      <c r="M196" s="56">
        <v>0</v>
      </c>
      <c r="N196"/>
      <c r="O196"/>
      <c r="P196"/>
      <c r="Q196"/>
      <c r="R196"/>
      <c r="S196"/>
      <c r="T196"/>
      <c r="U196"/>
      <c r="V196"/>
      <c r="W196"/>
      <c r="X196"/>
      <c r="Y196"/>
      <c r="Z196"/>
    </row>
    <row r="197" spans="1:26" ht="120">
      <c r="A197" s="3"/>
      <c r="B197" s="8" t="s">
        <v>282</v>
      </c>
      <c r="C197" s="8" t="s">
        <v>316</v>
      </c>
      <c r="D197" s="8"/>
      <c r="E197" s="14" t="s">
        <v>14</v>
      </c>
      <c r="F197" s="45" t="s">
        <v>53</v>
      </c>
      <c r="G197" s="56">
        <v>6792608.5</v>
      </c>
      <c r="H197" s="56">
        <v>6792608.5</v>
      </c>
      <c r="I197" s="56">
        <v>3064368.03</v>
      </c>
      <c r="J197" s="56">
        <v>255437.9</v>
      </c>
      <c r="K197" s="56">
        <v>8985239.5</v>
      </c>
      <c r="L197" s="56">
        <v>9080303.5</v>
      </c>
      <c r="M197" s="56">
        <v>9080303.5</v>
      </c>
      <c r="N197"/>
      <c r="O197"/>
      <c r="P197"/>
      <c r="Q197"/>
      <c r="R197"/>
      <c r="S197"/>
      <c r="T197"/>
      <c r="U197"/>
      <c r="V197"/>
      <c r="W197"/>
      <c r="X197"/>
      <c r="Y197"/>
      <c r="Z197"/>
    </row>
    <row r="198" spans="1:26" ht="87" customHeight="1">
      <c r="A198" s="3"/>
      <c r="B198" s="11" t="s">
        <v>356</v>
      </c>
      <c r="C198" s="11" t="s">
        <v>357</v>
      </c>
      <c r="D198" s="8"/>
      <c r="E198" s="36" t="s">
        <v>14</v>
      </c>
      <c r="F198" s="45"/>
      <c r="G198" s="53">
        <f>G199</f>
        <v>100000</v>
      </c>
      <c r="H198" s="53">
        <f t="shared" ref="H198:M198" si="54">H199</f>
        <v>100000</v>
      </c>
      <c r="I198" s="53">
        <f t="shared" si="54"/>
        <v>100000</v>
      </c>
      <c r="J198" s="53">
        <f t="shared" si="54"/>
        <v>0</v>
      </c>
      <c r="K198" s="53">
        <f t="shared" si="54"/>
        <v>0</v>
      </c>
      <c r="L198" s="53">
        <f t="shared" si="54"/>
        <v>0</v>
      </c>
      <c r="M198" s="53">
        <f t="shared" si="54"/>
        <v>0</v>
      </c>
      <c r="N198"/>
      <c r="O198"/>
      <c r="P198"/>
      <c r="Q198"/>
      <c r="R198"/>
      <c r="S198"/>
      <c r="T198"/>
      <c r="U198"/>
      <c r="V198"/>
      <c r="W198"/>
      <c r="X198"/>
      <c r="Y198"/>
      <c r="Z198"/>
    </row>
    <row r="199" spans="1:26" ht="117" customHeight="1">
      <c r="A199" s="3"/>
      <c r="B199" s="8" t="s">
        <v>355</v>
      </c>
      <c r="C199" s="8" t="s">
        <v>354</v>
      </c>
      <c r="D199" s="8"/>
      <c r="E199" s="36" t="s">
        <v>14</v>
      </c>
      <c r="F199" s="45"/>
      <c r="G199" s="56">
        <v>100000</v>
      </c>
      <c r="H199" s="56">
        <v>100000</v>
      </c>
      <c r="I199" s="56">
        <v>100000</v>
      </c>
      <c r="J199" s="56"/>
      <c r="K199" s="56"/>
      <c r="L199" s="56"/>
      <c r="M199" s="56"/>
      <c r="N199"/>
      <c r="O199"/>
      <c r="P199"/>
      <c r="Q199"/>
      <c r="R199"/>
      <c r="S199"/>
      <c r="T199"/>
      <c r="U199"/>
      <c r="V199"/>
      <c r="W199"/>
      <c r="X199"/>
      <c r="Y199"/>
      <c r="Z199"/>
    </row>
    <row r="200" spans="1:26" ht="252.75" customHeight="1">
      <c r="A200" s="3"/>
      <c r="B200" s="11"/>
      <c r="C200" s="11" t="s">
        <v>150</v>
      </c>
      <c r="D200" s="11" t="s">
        <v>281</v>
      </c>
      <c r="E200" s="14" t="s">
        <v>14</v>
      </c>
      <c r="F200" s="46"/>
      <c r="G200" s="54">
        <f>G201+G203</f>
        <v>15558.74</v>
      </c>
      <c r="H200" s="54">
        <f t="shared" ref="H200:M200" si="55">H201+H203</f>
        <v>85158.74</v>
      </c>
      <c r="I200" s="54">
        <f t="shared" si="55"/>
        <v>85158.74</v>
      </c>
      <c r="J200" s="54">
        <f t="shared" si="55"/>
        <v>145892.69</v>
      </c>
      <c r="K200" s="54">
        <f t="shared" si="55"/>
        <v>0</v>
      </c>
      <c r="L200" s="54">
        <f t="shared" si="55"/>
        <v>0</v>
      </c>
      <c r="M200" s="54">
        <f t="shared" si="55"/>
        <v>0</v>
      </c>
      <c r="N200"/>
      <c r="O200"/>
      <c r="P200"/>
      <c r="Q200"/>
      <c r="R200"/>
      <c r="S200"/>
      <c r="T200"/>
      <c r="U200"/>
      <c r="V200"/>
      <c r="W200"/>
      <c r="X200"/>
      <c r="Y200"/>
      <c r="Z200"/>
    </row>
    <row r="201" spans="1:26" ht="120">
      <c r="A201" s="3"/>
      <c r="B201" s="11" t="s">
        <v>151</v>
      </c>
      <c r="C201" s="31" t="s">
        <v>363</v>
      </c>
      <c r="D201" s="8"/>
      <c r="E201" s="14" t="s">
        <v>14</v>
      </c>
      <c r="F201" s="45" t="s">
        <v>53</v>
      </c>
      <c r="G201" s="53">
        <v>6010</v>
      </c>
      <c r="H201" s="53">
        <v>75610</v>
      </c>
      <c r="I201" s="53">
        <v>75610</v>
      </c>
      <c r="J201" s="53">
        <f>J202</f>
        <v>14141.26</v>
      </c>
      <c r="K201" s="53">
        <v>0</v>
      </c>
      <c r="L201" s="53">
        <v>0</v>
      </c>
      <c r="M201" s="53">
        <v>0</v>
      </c>
      <c r="N201"/>
      <c r="O201"/>
      <c r="P201"/>
      <c r="Q201"/>
      <c r="R201"/>
      <c r="S201"/>
      <c r="T201"/>
      <c r="U201"/>
      <c r="V201"/>
      <c r="W201"/>
      <c r="X201"/>
      <c r="Y201"/>
      <c r="Z201"/>
    </row>
    <row r="202" spans="1:26" ht="120.75" customHeight="1">
      <c r="A202" s="3"/>
      <c r="B202" s="8" t="s">
        <v>359</v>
      </c>
      <c r="C202" s="41" t="s">
        <v>358</v>
      </c>
      <c r="D202" s="8"/>
      <c r="E202" s="14" t="s">
        <v>14</v>
      </c>
      <c r="G202" s="56">
        <v>6010</v>
      </c>
      <c r="H202" s="56">
        <v>75610</v>
      </c>
      <c r="I202" s="56">
        <v>75610</v>
      </c>
      <c r="J202" s="56">
        <v>14141.26</v>
      </c>
      <c r="K202" s="56">
        <v>0</v>
      </c>
      <c r="L202" s="56">
        <v>0</v>
      </c>
      <c r="M202" s="56">
        <v>0</v>
      </c>
      <c r="N202"/>
      <c r="O202"/>
      <c r="P202"/>
      <c r="Q202"/>
      <c r="R202"/>
      <c r="S202"/>
      <c r="T202"/>
      <c r="U202"/>
      <c r="V202"/>
      <c r="W202"/>
      <c r="X202"/>
      <c r="Y202"/>
      <c r="Z202"/>
    </row>
    <row r="203" spans="1:26" ht="141.75" customHeight="1">
      <c r="A203" s="3"/>
      <c r="B203" s="8" t="s">
        <v>279</v>
      </c>
      <c r="C203" s="11" t="s">
        <v>280</v>
      </c>
      <c r="D203" s="11"/>
      <c r="E203" s="16" t="s">
        <v>14</v>
      </c>
      <c r="F203" s="46" t="s">
        <v>104</v>
      </c>
      <c r="G203" s="53">
        <v>9548.74</v>
      </c>
      <c r="H203" s="53">
        <v>9548.74</v>
      </c>
      <c r="I203" s="53">
        <v>9548.74</v>
      </c>
      <c r="J203" s="53">
        <v>131751.43</v>
      </c>
      <c r="K203" s="65">
        <v>0</v>
      </c>
      <c r="L203" s="65">
        <v>0</v>
      </c>
      <c r="M203" s="65">
        <v>0</v>
      </c>
      <c r="N203"/>
      <c r="O203"/>
      <c r="P203"/>
      <c r="Q203"/>
      <c r="R203"/>
      <c r="S203"/>
      <c r="T203"/>
      <c r="U203"/>
      <c r="V203"/>
      <c r="W203"/>
      <c r="X203"/>
      <c r="Y203"/>
      <c r="Z203"/>
    </row>
    <row r="204" spans="1:26" ht="164.25" customHeight="1">
      <c r="A204" s="3"/>
      <c r="B204" s="11"/>
      <c r="C204" s="11" t="s">
        <v>278</v>
      </c>
      <c r="D204" s="11" t="s">
        <v>277</v>
      </c>
      <c r="E204" s="14" t="s">
        <v>14</v>
      </c>
      <c r="F204" s="46"/>
      <c r="G204" s="53">
        <f>SUM(G205+G207+G209)</f>
        <v>-980919.25000000012</v>
      </c>
      <c r="H204" s="53">
        <f t="shared" ref="H204:M204" si="56">SUM(H205+H207+H209)</f>
        <v>-980919.25000000012</v>
      </c>
      <c r="I204" s="53">
        <f t="shared" si="56"/>
        <v>-980919.25000000012</v>
      </c>
      <c r="J204" s="53">
        <f t="shared" si="56"/>
        <v>-1252751.83</v>
      </c>
      <c r="K204" s="53">
        <f t="shared" si="56"/>
        <v>-4091620</v>
      </c>
      <c r="L204" s="53">
        <f t="shared" si="56"/>
        <v>0</v>
      </c>
      <c r="M204" s="53">
        <f t="shared" si="56"/>
        <v>0</v>
      </c>
      <c r="N204"/>
      <c r="O204"/>
      <c r="P204"/>
      <c r="Q204"/>
      <c r="R204"/>
      <c r="S204"/>
      <c r="T204"/>
      <c r="U204"/>
      <c r="V204"/>
      <c r="W204"/>
      <c r="X204"/>
      <c r="Y204"/>
      <c r="Z204"/>
    </row>
    <row r="205" spans="1:26" ht="165.75" customHeight="1">
      <c r="A205" s="3"/>
      <c r="B205" s="42" t="s">
        <v>367</v>
      </c>
      <c r="C205" s="11" t="s">
        <v>365</v>
      </c>
      <c r="D205" s="8"/>
      <c r="E205" s="16" t="s">
        <v>14</v>
      </c>
      <c r="F205" s="46"/>
      <c r="G205" s="53">
        <f>G206</f>
        <v>-7.0000000000000007E-2</v>
      </c>
      <c r="H205" s="53">
        <f t="shared" ref="H205:M207" si="57">H206</f>
        <v>-7.0000000000000007E-2</v>
      </c>
      <c r="I205" s="53">
        <f t="shared" si="57"/>
        <v>-7.0000000000000007E-2</v>
      </c>
      <c r="J205" s="53">
        <f t="shared" si="57"/>
        <v>0</v>
      </c>
      <c r="K205" s="53">
        <f t="shared" si="57"/>
        <v>0</v>
      </c>
      <c r="L205" s="53">
        <f t="shared" si="57"/>
        <v>0</v>
      </c>
      <c r="M205" s="53">
        <f t="shared" si="57"/>
        <v>0</v>
      </c>
      <c r="N205"/>
      <c r="O205"/>
      <c r="P205"/>
      <c r="Q205"/>
      <c r="R205"/>
      <c r="S205"/>
      <c r="T205"/>
      <c r="U205"/>
      <c r="V205"/>
      <c r="W205"/>
      <c r="X205"/>
      <c r="Y205"/>
      <c r="Z205"/>
    </row>
    <row r="206" spans="1:26" ht="156" customHeight="1">
      <c r="A206" s="3"/>
      <c r="B206" s="42" t="s">
        <v>381</v>
      </c>
      <c r="C206" s="8" t="s">
        <v>366</v>
      </c>
      <c r="D206" s="8"/>
      <c r="E206" s="39" t="s">
        <v>14</v>
      </c>
      <c r="F206" s="45"/>
      <c r="G206" s="56">
        <v>-7.0000000000000007E-2</v>
      </c>
      <c r="H206" s="56">
        <v>-7.0000000000000007E-2</v>
      </c>
      <c r="I206" s="56">
        <v>-7.0000000000000007E-2</v>
      </c>
      <c r="J206" s="56">
        <v>0</v>
      </c>
      <c r="K206" s="56">
        <f t="shared" si="57"/>
        <v>0</v>
      </c>
      <c r="L206" s="56">
        <f t="shared" si="57"/>
        <v>0</v>
      </c>
      <c r="M206" s="56">
        <f t="shared" si="57"/>
        <v>0</v>
      </c>
      <c r="N206"/>
      <c r="O206"/>
      <c r="P206"/>
      <c r="Q206"/>
      <c r="R206"/>
      <c r="S206"/>
      <c r="T206"/>
      <c r="U206"/>
      <c r="V206"/>
      <c r="W206"/>
      <c r="X206"/>
      <c r="Y206"/>
      <c r="Z206"/>
    </row>
    <row r="207" spans="1:26" ht="409.5" customHeight="1">
      <c r="A207" s="3"/>
      <c r="B207" s="8"/>
      <c r="C207" s="11" t="s">
        <v>232</v>
      </c>
      <c r="D207" s="22" t="s">
        <v>344</v>
      </c>
      <c r="E207" s="14"/>
      <c r="F207" s="52"/>
      <c r="G207" s="53">
        <f>G208</f>
        <v>-16056.86</v>
      </c>
      <c r="H207" s="53">
        <f t="shared" ref="H207:I207" si="58">H208</f>
        <v>-16056.86</v>
      </c>
      <c r="I207" s="53">
        <f t="shared" si="58"/>
        <v>-16056.86</v>
      </c>
      <c r="J207" s="53">
        <f t="shared" si="57"/>
        <v>-1548.34</v>
      </c>
      <c r="K207" s="53">
        <f t="shared" si="57"/>
        <v>0</v>
      </c>
      <c r="L207" s="53">
        <f t="shared" si="57"/>
        <v>0</v>
      </c>
      <c r="M207" s="53">
        <f t="shared" si="57"/>
        <v>0</v>
      </c>
      <c r="N207"/>
      <c r="O207"/>
      <c r="P207"/>
      <c r="Q207"/>
      <c r="R207"/>
      <c r="S207"/>
      <c r="T207"/>
      <c r="U207"/>
      <c r="V207"/>
      <c r="W207"/>
      <c r="X207"/>
      <c r="Y207"/>
      <c r="Z207"/>
    </row>
    <row r="208" spans="1:26" ht="351" customHeight="1">
      <c r="A208" s="3"/>
      <c r="B208" s="17" t="s">
        <v>344</v>
      </c>
      <c r="C208" s="8" t="s">
        <v>233</v>
      </c>
      <c r="D208" s="8"/>
      <c r="E208" s="14" t="s">
        <v>14</v>
      </c>
      <c r="F208" s="45" t="s">
        <v>53</v>
      </c>
      <c r="G208" s="56">
        <v>-16056.86</v>
      </c>
      <c r="H208" s="56">
        <v>-16056.86</v>
      </c>
      <c r="I208" s="56">
        <v>-16056.86</v>
      </c>
      <c r="J208" s="56">
        <v>-1548.34</v>
      </c>
      <c r="K208" s="64"/>
      <c r="L208" s="56">
        <v>0</v>
      </c>
      <c r="M208" s="56">
        <v>0</v>
      </c>
      <c r="N208"/>
      <c r="O208"/>
      <c r="P208"/>
      <c r="Q208"/>
      <c r="R208"/>
      <c r="S208"/>
      <c r="T208"/>
      <c r="U208"/>
      <c r="V208"/>
      <c r="W208"/>
      <c r="X208"/>
      <c r="Y208"/>
      <c r="Z208"/>
    </row>
    <row r="209" spans="1:26" ht="174" customHeight="1">
      <c r="A209" s="3"/>
      <c r="B209" s="8"/>
      <c r="C209" s="11" t="s">
        <v>216</v>
      </c>
      <c r="D209" s="11" t="s">
        <v>174</v>
      </c>
      <c r="E209" s="14"/>
      <c r="F209" s="45"/>
      <c r="G209" s="53">
        <f>G210+G211+G212+G213+G214+G215+G216</f>
        <v>-964862.32000000007</v>
      </c>
      <c r="H209" s="53">
        <f t="shared" ref="H209:M209" si="59">SUM(H210:H216)</f>
        <v>-964862.32000000007</v>
      </c>
      <c r="I209" s="53">
        <f t="shared" si="59"/>
        <v>-964862.32000000007</v>
      </c>
      <c r="J209" s="53">
        <f t="shared" si="59"/>
        <v>-1251203.49</v>
      </c>
      <c r="K209" s="53">
        <f t="shared" si="59"/>
        <v>-4091620</v>
      </c>
      <c r="L209" s="53">
        <f t="shared" si="59"/>
        <v>0</v>
      </c>
      <c r="M209" s="53">
        <f t="shared" si="59"/>
        <v>0</v>
      </c>
      <c r="N209"/>
      <c r="O209"/>
      <c r="P209"/>
      <c r="Q209"/>
      <c r="R209"/>
      <c r="S209"/>
      <c r="T209"/>
      <c r="U209"/>
      <c r="V209"/>
      <c r="W209"/>
      <c r="X209"/>
      <c r="Y209"/>
      <c r="Z209"/>
    </row>
    <row r="210" spans="1:26" ht="118.5" customHeight="1">
      <c r="A210" s="3"/>
      <c r="B210" s="8" t="s">
        <v>174</v>
      </c>
      <c r="C210" s="8" t="s">
        <v>152</v>
      </c>
      <c r="D210" s="8"/>
      <c r="E210" s="14" t="s">
        <v>14</v>
      </c>
      <c r="F210" s="45" t="s">
        <v>44</v>
      </c>
      <c r="G210" s="56">
        <v>-1000</v>
      </c>
      <c r="H210" s="56">
        <v>-1000</v>
      </c>
      <c r="I210" s="56">
        <v>-1000</v>
      </c>
      <c r="J210" s="56">
        <v>-301306.40999999997</v>
      </c>
      <c r="K210" s="76"/>
      <c r="L210" s="58">
        <v>0</v>
      </c>
      <c r="M210" s="58">
        <v>0</v>
      </c>
      <c r="N210"/>
      <c r="O210"/>
      <c r="P210"/>
      <c r="Q210"/>
      <c r="R210"/>
      <c r="S210"/>
      <c r="T210"/>
      <c r="U210"/>
      <c r="V210"/>
      <c r="W210"/>
      <c r="X210"/>
      <c r="Y210"/>
      <c r="Z210"/>
    </row>
    <row r="211" spans="1:26" ht="123.75" customHeight="1">
      <c r="A211" s="3"/>
      <c r="B211" s="8" t="s">
        <v>174</v>
      </c>
      <c r="C211" s="8" t="s">
        <v>214</v>
      </c>
      <c r="D211" s="8"/>
      <c r="E211" s="14" t="s">
        <v>14</v>
      </c>
      <c r="F211" s="45" t="s">
        <v>48</v>
      </c>
      <c r="G211" s="56">
        <v>-3114.24</v>
      </c>
      <c r="H211" s="56">
        <v>-3114.24</v>
      </c>
      <c r="I211" s="56">
        <v>-3114.24</v>
      </c>
      <c r="J211" s="56">
        <v>-40177.64</v>
      </c>
      <c r="K211" s="56">
        <v>0</v>
      </c>
      <c r="L211" s="56">
        <v>0</v>
      </c>
      <c r="M211" s="56">
        <v>0</v>
      </c>
      <c r="N211"/>
      <c r="O211"/>
      <c r="P211"/>
      <c r="Q211"/>
      <c r="R211"/>
      <c r="S211"/>
      <c r="T211"/>
      <c r="U211"/>
      <c r="V211"/>
      <c r="W211"/>
      <c r="X211"/>
      <c r="Y211"/>
      <c r="Z211"/>
    </row>
    <row r="212" spans="1:26" ht="120">
      <c r="A212" s="3"/>
      <c r="B212" s="8" t="s">
        <v>174</v>
      </c>
      <c r="C212" s="8" t="s">
        <v>153</v>
      </c>
      <c r="D212" s="8"/>
      <c r="E212" s="14" t="s">
        <v>14</v>
      </c>
      <c r="F212" s="45" t="s">
        <v>104</v>
      </c>
      <c r="G212" s="56">
        <v>0</v>
      </c>
      <c r="H212" s="63">
        <v>0</v>
      </c>
      <c r="I212" s="56">
        <v>0</v>
      </c>
      <c r="J212" s="56">
        <v>0</v>
      </c>
      <c r="K212" s="56">
        <v>0</v>
      </c>
      <c r="L212" s="56">
        <v>0</v>
      </c>
      <c r="M212" s="56">
        <v>0</v>
      </c>
      <c r="N212"/>
      <c r="O212"/>
      <c r="P212"/>
      <c r="Q212"/>
      <c r="R212"/>
      <c r="S212"/>
      <c r="T212"/>
      <c r="U212"/>
      <c r="V212"/>
      <c r="W212"/>
      <c r="X212"/>
      <c r="Y212"/>
      <c r="Z212"/>
    </row>
    <row r="213" spans="1:26" ht="120">
      <c r="A213" s="3"/>
      <c r="B213" s="8" t="s">
        <v>174</v>
      </c>
      <c r="C213" s="8" t="s">
        <v>215</v>
      </c>
      <c r="D213" s="8"/>
      <c r="E213" s="14" t="s">
        <v>14</v>
      </c>
      <c r="F213" s="45" t="s">
        <v>61</v>
      </c>
      <c r="G213" s="56">
        <v>-85081.43</v>
      </c>
      <c r="H213" s="56">
        <v>-85081.43</v>
      </c>
      <c r="I213" s="56">
        <v>-85081.43</v>
      </c>
      <c r="J213" s="63">
        <v>-168242.97</v>
      </c>
      <c r="K213" s="56">
        <v>0</v>
      </c>
      <c r="L213" s="56">
        <v>0</v>
      </c>
      <c r="M213" s="56">
        <v>0</v>
      </c>
      <c r="N213"/>
      <c r="O213"/>
      <c r="P213"/>
      <c r="Q213"/>
      <c r="R213"/>
      <c r="S213"/>
      <c r="T213"/>
      <c r="U213"/>
      <c r="V213"/>
      <c r="W213"/>
      <c r="X213"/>
      <c r="Y213"/>
      <c r="Z213"/>
    </row>
    <row r="214" spans="1:26" ht="105">
      <c r="A214" s="3"/>
      <c r="B214" s="8" t="s">
        <v>174</v>
      </c>
      <c r="C214" s="8" t="s">
        <v>351</v>
      </c>
      <c r="D214" s="8"/>
      <c r="E214" s="34"/>
      <c r="F214" s="45"/>
      <c r="G214" s="56">
        <v>-51569.25</v>
      </c>
      <c r="H214" s="56">
        <v>-51569.25</v>
      </c>
      <c r="I214" s="56">
        <v>-51569.25</v>
      </c>
      <c r="J214" s="56"/>
      <c r="K214" s="56">
        <v>0</v>
      </c>
      <c r="L214" s="56">
        <v>0</v>
      </c>
      <c r="M214" s="56">
        <v>0</v>
      </c>
      <c r="N214"/>
      <c r="O214"/>
      <c r="P214"/>
      <c r="Q214"/>
      <c r="R214"/>
      <c r="S214"/>
      <c r="T214"/>
      <c r="U214"/>
      <c r="V214"/>
      <c r="W214"/>
      <c r="X214"/>
      <c r="Y214"/>
      <c r="Z214"/>
    </row>
    <row r="215" spans="1:26" ht="111.75" customHeight="1">
      <c r="A215" s="3"/>
      <c r="B215" s="8" t="s">
        <v>174</v>
      </c>
      <c r="C215" s="8" t="s">
        <v>217</v>
      </c>
      <c r="D215" s="8"/>
      <c r="E215" s="14" t="s">
        <v>14</v>
      </c>
      <c r="F215" s="45" t="s">
        <v>212</v>
      </c>
      <c r="G215" s="56">
        <v>-19467.61</v>
      </c>
      <c r="H215" s="56">
        <v>-19467.61</v>
      </c>
      <c r="I215" s="56">
        <v>-19467.61</v>
      </c>
      <c r="J215" s="76">
        <v>-629563.5</v>
      </c>
      <c r="K215" s="56">
        <v>-4091620</v>
      </c>
      <c r="L215" s="56">
        <v>0</v>
      </c>
      <c r="M215" s="56">
        <v>0</v>
      </c>
      <c r="N215"/>
      <c r="O215"/>
      <c r="P215"/>
      <c r="Q215"/>
      <c r="R215"/>
      <c r="S215"/>
      <c r="T215"/>
      <c r="U215"/>
      <c r="V215"/>
      <c r="W215"/>
      <c r="X215"/>
      <c r="Y215"/>
      <c r="Z215"/>
    </row>
    <row r="216" spans="1:26" ht="119.25" customHeight="1">
      <c r="A216" s="3"/>
      <c r="B216" s="8" t="s">
        <v>174</v>
      </c>
      <c r="C216" s="8" t="s">
        <v>218</v>
      </c>
      <c r="D216" s="8"/>
      <c r="E216" s="14" t="s">
        <v>14</v>
      </c>
      <c r="F216" s="45" t="s">
        <v>53</v>
      </c>
      <c r="G216" s="56">
        <v>-804629.79</v>
      </c>
      <c r="H216" s="56">
        <v>-804629.79</v>
      </c>
      <c r="I216" s="56">
        <v>-804629.79</v>
      </c>
      <c r="J216" s="76">
        <v>-111912.97</v>
      </c>
      <c r="K216" s="56">
        <v>0</v>
      </c>
      <c r="L216" s="56">
        <v>0</v>
      </c>
      <c r="M216" s="56">
        <v>0</v>
      </c>
      <c r="N216"/>
      <c r="O216"/>
      <c r="P216"/>
      <c r="Q216"/>
      <c r="R216"/>
      <c r="S216"/>
      <c r="T216"/>
      <c r="U216"/>
      <c r="V216"/>
      <c r="W216"/>
      <c r="X216"/>
      <c r="Y216"/>
      <c r="Z216"/>
    </row>
    <row r="217" spans="1:26">
      <c r="A217" s="89" t="s">
        <v>154</v>
      </c>
      <c r="B217" s="89"/>
      <c r="C217" s="89"/>
      <c r="D217" s="89"/>
      <c r="E217" s="89"/>
      <c r="F217" s="90"/>
      <c r="G217" s="65">
        <f t="shared" ref="G217:M217" si="60">G10+G132</f>
        <v>1803399865.3599997</v>
      </c>
      <c r="H217" s="73">
        <f t="shared" si="60"/>
        <v>1783730988.3399997</v>
      </c>
      <c r="I217" s="65">
        <f t="shared" si="60"/>
        <v>667534528.75</v>
      </c>
      <c r="J217" s="73">
        <f t="shared" si="60"/>
        <v>999520621.56999981</v>
      </c>
      <c r="K217" s="65">
        <f t="shared" si="60"/>
        <v>1270518173.25</v>
      </c>
      <c r="L217" s="65">
        <f t="shared" si="60"/>
        <v>982259831.10000002</v>
      </c>
      <c r="M217" s="65">
        <f t="shared" si="60"/>
        <v>948907751.91899991</v>
      </c>
      <c r="N217"/>
      <c r="O217"/>
      <c r="P217"/>
      <c r="Q217"/>
      <c r="R217"/>
      <c r="S217"/>
      <c r="T217"/>
      <c r="U217"/>
      <c r="V217"/>
      <c r="W217"/>
      <c r="X217"/>
      <c r="Y217"/>
      <c r="Z217"/>
    </row>
    <row r="218" spans="1:26">
      <c r="G218" s="5"/>
      <c r="H218" s="5"/>
      <c r="I218" s="5"/>
      <c r="J218" s="5"/>
      <c r="K218" s="5"/>
      <c r="L218" s="5"/>
      <c r="N218"/>
      <c r="O218"/>
      <c r="P218"/>
      <c r="Q218"/>
      <c r="R218"/>
      <c r="S218"/>
      <c r="T218"/>
      <c r="U218"/>
      <c r="V218"/>
      <c r="W218"/>
      <c r="X218"/>
      <c r="Y218"/>
      <c r="Z218"/>
    </row>
    <row r="219" spans="1:26">
      <c r="G219" s="5"/>
      <c r="H219" s="5"/>
      <c r="I219" s="5"/>
      <c r="J219" s="5"/>
      <c r="K219" s="5"/>
      <c r="L219" s="5"/>
      <c r="N219"/>
      <c r="O219"/>
      <c r="P219"/>
      <c r="Q219"/>
      <c r="R219"/>
      <c r="S219"/>
      <c r="T219"/>
      <c r="U219"/>
      <c r="V219"/>
      <c r="W219"/>
      <c r="X219"/>
      <c r="Y219"/>
      <c r="Z219"/>
    </row>
    <row r="220" spans="1:26">
      <c r="G220" s="5"/>
      <c r="H220" s="5"/>
      <c r="I220" s="5"/>
      <c r="J220" s="5"/>
      <c r="K220" s="5"/>
      <c r="L220" s="5"/>
      <c r="N220"/>
      <c r="O220"/>
      <c r="P220"/>
      <c r="Q220"/>
      <c r="R220"/>
      <c r="S220"/>
      <c r="T220"/>
      <c r="U220"/>
      <c r="V220"/>
      <c r="W220"/>
      <c r="X220"/>
      <c r="Y220"/>
      <c r="Z220"/>
    </row>
    <row r="221" spans="1:26">
      <c r="A221"/>
      <c r="B221"/>
      <c r="C221"/>
      <c r="D221"/>
      <c r="E221"/>
      <c r="F221"/>
      <c r="G221" s="5"/>
      <c r="H221" s="5"/>
      <c r="I221" s="5"/>
      <c r="J221" s="5"/>
      <c r="K221" s="5"/>
      <c r="L221" s="5"/>
      <c r="M221"/>
      <c r="N221"/>
      <c r="O221"/>
      <c r="P221"/>
      <c r="Q221"/>
      <c r="R221"/>
      <c r="S221"/>
      <c r="T221"/>
      <c r="U221"/>
      <c r="V221"/>
      <c r="W221"/>
      <c r="X221"/>
      <c r="Y221"/>
      <c r="Z221"/>
    </row>
    <row r="222" spans="1:26">
      <c r="A222"/>
      <c r="B222"/>
      <c r="C222"/>
      <c r="D222"/>
      <c r="E222"/>
      <c r="F222"/>
      <c r="G222" s="5"/>
      <c r="H222" s="5"/>
      <c r="I222" s="5"/>
      <c r="J222" s="5"/>
      <c r="K222" s="5"/>
      <c r="L222" s="5"/>
      <c r="M222"/>
      <c r="N222"/>
      <c r="O222"/>
      <c r="P222"/>
      <c r="Q222"/>
      <c r="R222"/>
      <c r="S222"/>
      <c r="T222"/>
      <c r="U222"/>
      <c r="V222"/>
      <c r="W222"/>
      <c r="X222"/>
      <c r="Y222"/>
      <c r="Z222"/>
    </row>
    <row r="223" spans="1:26">
      <c r="A223"/>
      <c r="B223"/>
      <c r="C223"/>
      <c r="D223"/>
      <c r="E223"/>
      <c r="F223"/>
      <c r="G223" s="5"/>
      <c r="H223" s="5"/>
      <c r="I223" s="5"/>
      <c r="J223" s="5"/>
      <c r="K223" s="5"/>
      <c r="L223" s="5"/>
      <c r="M223"/>
      <c r="N223"/>
      <c r="O223"/>
      <c r="P223"/>
      <c r="Q223"/>
      <c r="R223"/>
      <c r="S223"/>
      <c r="T223"/>
      <c r="U223"/>
      <c r="V223"/>
      <c r="W223"/>
      <c r="X223"/>
      <c r="Y223"/>
      <c r="Z223"/>
    </row>
    <row r="224" spans="1:26">
      <c r="A224"/>
      <c r="B224"/>
      <c r="C224"/>
      <c r="D224"/>
      <c r="E224"/>
      <c r="F224"/>
      <c r="G224" s="5"/>
      <c r="H224" s="5"/>
      <c r="I224" s="5"/>
      <c r="J224" s="5"/>
      <c r="K224" s="5"/>
      <c r="L224" s="5"/>
      <c r="M224"/>
      <c r="N224"/>
      <c r="O224"/>
      <c r="P224"/>
      <c r="Q224"/>
      <c r="R224"/>
      <c r="S224"/>
      <c r="T224"/>
      <c r="U224"/>
      <c r="V224"/>
      <c r="W224"/>
      <c r="X224"/>
      <c r="Y224"/>
      <c r="Z224"/>
    </row>
    <row r="225" spans="1:26">
      <c r="A225"/>
      <c r="B225"/>
      <c r="C225"/>
      <c r="D225"/>
      <c r="E225"/>
      <c r="F225"/>
      <c r="G225" s="5"/>
      <c r="H225" s="5"/>
      <c r="I225" s="5"/>
      <c r="J225" s="5"/>
      <c r="K225" s="5"/>
      <c r="L225" s="5"/>
      <c r="M225"/>
      <c r="N225"/>
      <c r="O225"/>
      <c r="P225"/>
      <c r="Q225"/>
      <c r="R225"/>
      <c r="S225"/>
      <c r="T225"/>
      <c r="U225"/>
      <c r="V225"/>
      <c r="W225"/>
      <c r="X225"/>
      <c r="Y225"/>
      <c r="Z225"/>
    </row>
    <row r="226" spans="1:26">
      <c r="A226"/>
      <c r="B226"/>
      <c r="C226"/>
      <c r="D226"/>
      <c r="E226"/>
      <c r="F226"/>
      <c r="G226" s="5"/>
      <c r="H226" s="5"/>
      <c r="I226" s="5"/>
      <c r="J226" s="5"/>
      <c r="K226" s="5"/>
      <c r="L226" s="5"/>
      <c r="M226"/>
      <c r="N226"/>
      <c r="O226"/>
      <c r="P226"/>
      <c r="Q226"/>
      <c r="R226"/>
      <c r="S226"/>
      <c r="T226"/>
      <c r="U226"/>
      <c r="V226"/>
      <c r="W226"/>
      <c r="X226"/>
      <c r="Y226"/>
      <c r="Z226"/>
    </row>
    <row r="227" spans="1:26">
      <c r="A227"/>
      <c r="B227"/>
      <c r="C227"/>
      <c r="D227"/>
      <c r="E227"/>
      <c r="F227"/>
      <c r="G227" s="5"/>
      <c r="H227" s="5"/>
      <c r="I227" s="5"/>
      <c r="J227" s="5"/>
      <c r="K227" s="5"/>
      <c r="L227" s="5"/>
      <c r="M227"/>
      <c r="N227"/>
      <c r="O227"/>
      <c r="P227"/>
      <c r="Q227"/>
      <c r="R227"/>
      <c r="S227"/>
      <c r="T227"/>
      <c r="U227"/>
      <c r="V227"/>
      <c r="W227"/>
      <c r="X227"/>
      <c r="Y227"/>
      <c r="Z227"/>
    </row>
    <row r="228" spans="1:26">
      <c r="A228"/>
      <c r="B228"/>
      <c r="C228"/>
      <c r="D228"/>
      <c r="E228"/>
      <c r="F228"/>
      <c r="G228" s="5"/>
      <c r="H228" s="5"/>
      <c r="I228" s="5"/>
      <c r="J228" s="5"/>
      <c r="K228" s="5"/>
      <c r="L228" s="5"/>
      <c r="M228"/>
      <c r="N228"/>
      <c r="O228"/>
      <c r="P228"/>
      <c r="Q228"/>
      <c r="R228"/>
      <c r="S228"/>
      <c r="T228"/>
      <c r="U228"/>
      <c r="V228"/>
      <c r="W228"/>
      <c r="X228"/>
      <c r="Y228"/>
      <c r="Z228"/>
    </row>
    <row r="229" spans="1:26">
      <c r="A229"/>
      <c r="B229"/>
      <c r="C229"/>
      <c r="D229"/>
      <c r="E229"/>
      <c r="F229"/>
      <c r="G229" s="5"/>
      <c r="H229" s="5"/>
      <c r="I229" s="5"/>
      <c r="J229" s="5"/>
      <c r="K229" s="5"/>
      <c r="L229" s="5"/>
      <c r="M229"/>
      <c r="N229"/>
      <c r="O229"/>
      <c r="P229"/>
      <c r="Q229"/>
      <c r="R229"/>
      <c r="S229"/>
      <c r="T229"/>
      <c r="U229"/>
      <c r="V229"/>
      <c r="W229"/>
      <c r="X229"/>
      <c r="Y229"/>
      <c r="Z229"/>
    </row>
    <row r="230" spans="1:26">
      <c r="A230"/>
      <c r="B230"/>
      <c r="C230"/>
      <c r="D230"/>
      <c r="E230"/>
      <c r="F230"/>
      <c r="G230" s="5"/>
      <c r="H230" s="5"/>
      <c r="I230" s="5"/>
      <c r="J230" s="5"/>
      <c r="K230" s="5"/>
      <c r="L230" s="5"/>
      <c r="M230"/>
      <c r="N230"/>
      <c r="O230"/>
      <c r="P230"/>
      <c r="Q230"/>
      <c r="R230"/>
      <c r="S230"/>
      <c r="T230"/>
      <c r="U230"/>
      <c r="V230"/>
      <c r="W230"/>
      <c r="X230"/>
      <c r="Y230"/>
      <c r="Z230"/>
    </row>
    <row r="231" spans="1:26">
      <c r="A231"/>
      <c r="B231"/>
      <c r="C231"/>
      <c r="D231"/>
      <c r="E231"/>
      <c r="F231"/>
      <c r="G231" s="5"/>
      <c r="H231" s="5"/>
      <c r="I231" s="5"/>
      <c r="J231" s="5"/>
      <c r="K231" s="5"/>
      <c r="L231" s="5"/>
      <c r="M231"/>
      <c r="N231"/>
      <c r="O231"/>
      <c r="P231"/>
      <c r="Q231"/>
      <c r="R231"/>
      <c r="S231"/>
      <c r="T231"/>
      <c r="U231"/>
      <c r="V231"/>
      <c r="W231"/>
      <c r="X231"/>
      <c r="Y231"/>
      <c r="Z231"/>
    </row>
    <row r="232" spans="1:26">
      <c r="A232"/>
      <c r="B232"/>
      <c r="C232"/>
      <c r="D232"/>
      <c r="E232"/>
      <c r="F232"/>
      <c r="G232" s="5"/>
      <c r="H232" s="5"/>
      <c r="I232" s="5"/>
      <c r="J232" s="5"/>
      <c r="K232" s="5"/>
      <c r="L232" s="5"/>
      <c r="M232"/>
      <c r="N232"/>
      <c r="O232"/>
      <c r="P232"/>
      <c r="Q232"/>
      <c r="R232"/>
      <c r="S232"/>
      <c r="T232"/>
      <c r="U232"/>
      <c r="V232"/>
      <c r="W232"/>
      <c r="X232"/>
      <c r="Y232"/>
      <c r="Z232"/>
    </row>
    <row r="233" spans="1:26">
      <c r="A233"/>
      <c r="B233"/>
      <c r="C233"/>
      <c r="D233"/>
      <c r="E233"/>
      <c r="F233"/>
      <c r="G233" s="5"/>
      <c r="H233" s="5"/>
      <c r="I233" s="5"/>
      <c r="J233" s="5"/>
      <c r="K233" s="5"/>
      <c r="L233" s="5"/>
      <c r="M233"/>
      <c r="N233"/>
      <c r="O233"/>
      <c r="P233"/>
      <c r="Q233"/>
      <c r="R233"/>
      <c r="S233"/>
      <c r="T233"/>
      <c r="U233"/>
      <c r="V233"/>
      <c r="W233"/>
      <c r="X233"/>
      <c r="Y233"/>
      <c r="Z233"/>
    </row>
    <row r="234" spans="1:26">
      <c r="A234"/>
      <c r="B234"/>
      <c r="C234"/>
      <c r="D234"/>
      <c r="E234"/>
      <c r="F234"/>
      <c r="G234" s="5"/>
      <c r="H234" s="5"/>
      <c r="I234" s="5"/>
      <c r="J234" s="5"/>
      <c r="K234" s="5"/>
      <c r="L234" s="5"/>
      <c r="M234"/>
      <c r="N234"/>
      <c r="O234"/>
      <c r="P234"/>
      <c r="Q234"/>
      <c r="R234"/>
      <c r="S234"/>
      <c r="T234"/>
      <c r="U234"/>
      <c r="V234"/>
      <c r="W234"/>
      <c r="X234"/>
      <c r="Y234"/>
      <c r="Z234"/>
    </row>
    <row r="235" spans="1:26">
      <c r="A235"/>
      <c r="B235"/>
      <c r="C235"/>
      <c r="D235"/>
      <c r="E235"/>
      <c r="F235"/>
      <c r="G235" s="5"/>
      <c r="H235" s="5"/>
      <c r="I235" s="5"/>
      <c r="J235" s="5"/>
      <c r="K235" s="5"/>
      <c r="L235" s="5"/>
      <c r="M235"/>
      <c r="N235"/>
      <c r="O235"/>
      <c r="P235"/>
      <c r="Q235"/>
      <c r="R235"/>
      <c r="S235"/>
      <c r="T235"/>
      <c r="U235"/>
      <c r="V235"/>
      <c r="W235"/>
      <c r="X235"/>
      <c r="Y235"/>
      <c r="Z235"/>
    </row>
    <row r="236" spans="1:26">
      <c r="A236"/>
      <c r="B236"/>
      <c r="C236"/>
      <c r="D236"/>
      <c r="E236"/>
      <c r="F236"/>
      <c r="G236" s="5"/>
      <c r="H236" s="5"/>
      <c r="I236" s="5"/>
      <c r="J236" s="5"/>
      <c r="K236" s="5"/>
      <c r="L236" s="5"/>
      <c r="M236"/>
      <c r="N236"/>
      <c r="O236"/>
      <c r="P236"/>
      <c r="Q236"/>
      <c r="R236"/>
      <c r="S236"/>
      <c r="T236"/>
      <c r="U236"/>
      <c r="V236"/>
      <c r="W236"/>
      <c r="X236"/>
      <c r="Y236"/>
      <c r="Z236"/>
    </row>
    <row r="237" spans="1:26">
      <c r="A237"/>
      <c r="B237"/>
      <c r="C237"/>
      <c r="D237"/>
      <c r="E237"/>
      <c r="F237"/>
      <c r="G237" s="5"/>
      <c r="H237" s="5"/>
      <c r="I237" s="5"/>
      <c r="J237" s="5"/>
      <c r="K237" s="5"/>
      <c r="L237" s="5"/>
      <c r="M237"/>
      <c r="N237"/>
      <c r="O237"/>
      <c r="P237"/>
      <c r="Q237"/>
      <c r="R237"/>
      <c r="S237"/>
      <c r="T237"/>
      <c r="U237"/>
      <c r="V237"/>
      <c r="W237"/>
      <c r="X237"/>
      <c r="Y237"/>
      <c r="Z237"/>
    </row>
    <row r="238" spans="1:26">
      <c r="A238"/>
      <c r="B238"/>
      <c r="C238"/>
      <c r="D238"/>
      <c r="E238"/>
      <c r="F238"/>
      <c r="G238" s="5"/>
      <c r="H238" s="5"/>
      <c r="I238" s="5"/>
      <c r="J238" s="5"/>
      <c r="K238" s="5"/>
      <c r="L238" s="5"/>
      <c r="M238"/>
      <c r="N238"/>
      <c r="O238"/>
      <c r="P238"/>
      <c r="Q238"/>
      <c r="R238"/>
      <c r="S238"/>
      <c r="T238"/>
      <c r="U238"/>
      <c r="V238"/>
      <c r="W238"/>
      <c r="X238"/>
      <c r="Y238"/>
      <c r="Z238"/>
    </row>
    <row r="239" spans="1:26">
      <c r="A239"/>
      <c r="B239"/>
      <c r="C239"/>
      <c r="D239"/>
      <c r="E239"/>
      <c r="F239"/>
      <c r="G239" s="5"/>
      <c r="H239" s="5"/>
      <c r="I239" s="5"/>
      <c r="J239" s="5"/>
      <c r="K239" s="5"/>
      <c r="L239" s="5"/>
      <c r="M239"/>
      <c r="N239"/>
      <c r="O239"/>
      <c r="P239"/>
      <c r="Q239"/>
      <c r="R239"/>
      <c r="S239"/>
      <c r="T239"/>
      <c r="U239"/>
      <c r="V239"/>
      <c r="W239"/>
      <c r="X239"/>
      <c r="Y239"/>
      <c r="Z239"/>
    </row>
    <row r="240" spans="1:26">
      <c r="A240"/>
      <c r="B240"/>
      <c r="C240"/>
      <c r="D240"/>
      <c r="E240"/>
      <c r="F240"/>
      <c r="G240" s="5"/>
      <c r="H240" s="5"/>
      <c r="I240" s="5"/>
      <c r="J240" s="5"/>
      <c r="K240" s="5"/>
      <c r="L240" s="5"/>
      <c r="M240"/>
      <c r="N240"/>
      <c r="O240"/>
      <c r="P240"/>
      <c r="Q240"/>
      <c r="R240"/>
      <c r="S240"/>
      <c r="T240"/>
      <c r="U240"/>
      <c r="V240"/>
      <c r="W240"/>
      <c r="X240"/>
      <c r="Y240"/>
      <c r="Z240"/>
    </row>
    <row r="241" spans="1:26">
      <c r="A241"/>
      <c r="B241"/>
      <c r="C241"/>
      <c r="D241"/>
      <c r="E241"/>
      <c r="F241"/>
      <c r="G241" s="5"/>
      <c r="H241" s="5"/>
      <c r="I241" s="5"/>
      <c r="J241" s="5"/>
      <c r="K241" s="5"/>
      <c r="L241" s="5"/>
      <c r="M241"/>
      <c r="N241"/>
      <c r="O241"/>
      <c r="P241"/>
      <c r="Q241"/>
      <c r="R241"/>
      <c r="S241"/>
      <c r="T241"/>
      <c r="U241"/>
      <c r="V241"/>
      <c r="W241"/>
      <c r="X241"/>
      <c r="Y241"/>
      <c r="Z241"/>
    </row>
    <row r="242" spans="1:26">
      <c r="A242"/>
      <c r="B242"/>
      <c r="C242"/>
      <c r="D242"/>
      <c r="E242"/>
      <c r="F242"/>
      <c r="G242" s="5"/>
      <c r="H242" s="5"/>
      <c r="I242" s="5"/>
      <c r="J242" s="5"/>
      <c r="K242" s="5"/>
      <c r="L242" s="5"/>
      <c r="M242"/>
      <c r="N242"/>
      <c r="O242"/>
      <c r="P242"/>
      <c r="Q242"/>
      <c r="R242"/>
      <c r="S242"/>
      <c r="T242"/>
      <c r="U242"/>
      <c r="V242"/>
      <c r="W242"/>
      <c r="X242"/>
      <c r="Y242"/>
      <c r="Z242"/>
    </row>
    <row r="243" spans="1:26">
      <c r="A243"/>
      <c r="B243"/>
      <c r="C243"/>
      <c r="D243"/>
      <c r="E243"/>
      <c r="F243"/>
      <c r="G243" s="5"/>
      <c r="H243" s="5"/>
      <c r="I243" s="5"/>
      <c r="J243" s="5"/>
      <c r="K243" s="5"/>
      <c r="L243" s="5"/>
      <c r="M243"/>
      <c r="N243"/>
      <c r="O243"/>
      <c r="P243"/>
      <c r="Q243"/>
      <c r="R243"/>
      <c r="S243"/>
      <c r="T243"/>
      <c r="U243"/>
      <c r="V243"/>
      <c r="W243"/>
      <c r="X243"/>
      <c r="Y243"/>
      <c r="Z243"/>
    </row>
    <row r="244" spans="1:26">
      <c r="A244"/>
      <c r="B244"/>
      <c r="C244"/>
      <c r="D244"/>
      <c r="E244"/>
      <c r="F244"/>
      <c r="G244" s="5"/>
      <c r="H244" s="5"/>
      <c r="I244" s="5"/>
      <c r="J244" s="5"/>
      <c r="K244" s="5"/>
      <c r="L244" s="5"/>
      <c r="M244"/>
      <c r="N244"/>
      <c r="O244"/>
      <c r="P244"/>
      <c r="Q244"/>
      <c r="R244"/>
      <c r="S244"/>
      <c r="T244"/>
      <c r="U244"/>
      <c r="V244"/>
      <c r="W244"/>
      <c r="X244"/>
      <c r="Y244"/>
      <c r="Z244"/>
    </row>
    <row r="245" spans="1:26">
      <c r="A245"/>
      <c r="B245"/>
      <c r="C245"/>
      <c r="D245"/>
      <c r="E245"/>
      <c r="F245"/>
      <c r="G245" s="5"/>
      <c r="H245" s="5"/>
      <c r="I245" s="5"/>
      <c r="J245" s="5"/>
      <c r="K245" s="5"/>
      <c r="L245" s="5"/>
      <c r="M245"/>
      <c r="N245"/>
      <c r="O245"/>
      <c r="P245"/>
      <c r="Q245"/>
      <c r="R245"/>
      <c r="S245"/>
      <c r="T245"/>
      <c r="U245"/>
      <c r="V245"/>
      <c r="W245"/>
      <c r="X245"/>
      <c r="Y245"/>
      <c r="Z245"/>
    </row>
    <row r="246" spans="1:26">
      <c r="A246"/>
      <c r="B246"/>
      <c r="C246"/>
      <c r="D246"/>
      <c r="E246"/>
      <c r="F246"/>
      <c r="G246" s="5"/>
      <c r="H246" s="5"/>
      <c r="I246" s="5"/>
      <c r="J246" s="5"/>
      <c r="K246" s="5"/>
      <c r="L246" s="5"/>
      <c r="M246"/>
      <c r="N246"/>
      <c r="O246"/>
      <c r="P246"/>
      <c r="Q246"/>
      <c r="R246"/>
      <c r="S246"/>
      <c r="T246"/>
      <c r="U246"/>
      <c r="V246"/>
      <c r="W246"/>
      <c r="X246"/>
      <c r="Y246"/>
      <c r="Z246"/>
    </row>
    <row r="247" spans="1:26">
      <c r="A247"/>
      <c r="B247"/>
      <c r="C247"/>
      <c r="D247"/>
      <c r="E247"/>
      <c r="F247"/>
      <c r="G247" s="5"/>
      <c r="H247" s="5"/>
      <c r="I247" s="5"/>
      <c r="J247" s="5"/>
      <c r="K247" s="5"/>
      <c r="L247" s="5"/>
      <c r="M247"/>
      <c r="N247"/>
      <c r="O247"/>
      <c r="P247"/>
      <c r="Q247"/>
      <c r="R247"/>
      <c r="S247"/>
      <c r="T247"/>
      <c r="U247"/>
      <c r="V247"/>
      <c r="W247"/>
      <c r="X247"/>
      <c r="Y247"/>
      <c r="Z247"/>
    </row>
    <row r="248" spans="1:26">
      <c r="A248"/>
      <c r="B248"/>
      <c r="C248"/>
      <c r="D248"/>
      <c r="E248"/>
      <c r="F248"/>
      <c r="G248" s="5"/>
      <c r="H248" s="5"/>
      <c r="I248" s="5"/>
      <c r="J248" s="5"/>
      <c r="K248" s="5"/>
      <c r="L248" s="5"/>
      <c r="M248"/>
      <c r="N248"/>
      <c r="O248"/>
      <c r="P248"/>
      <c r="Q248"/>
      <c r="R248"/>
      <c r="S248"/>
      <c r="T248"/>
      <c r="U248"/>
      <c r="V248"/>
      <c r="W248"/>
      <c r="X248"/>
      <c r="Y248"/>
      <c r="Z248"/>
    </row>
    <row r="249" spans="1:26">
      <c r="A249"/>
      <c r="B249"/>
      <c r="C249"/>
      <c r="D249"/>
      <c r="E249"/>
      <c r="F249"/>
      <c r="G249" s="5"/>
      <c r="H249" s="5"/>
      <c r="I249" s="5"/>
      <c r="J249" s="5"/>
      <c r="K249" s="5"/>
      <c r="L249" s="5"/>
      <c r="M249"/>
      <c r="N249"/>
      <c r="O249"/>
      <c r="P249"/>
      <c r="Q249"/>
      <c r="R249"/>
      <c r="S249"/>
      <c r="T249"/>
      <c r="U249"/>
      <c r="V249"/>
      <c r="W249"/>
      <c r="X249"/>
      <c r="Y249"/>
      <c r="Z249"/>
    </row>
    <row r="250" spans="1:26">
      <c r="A250"/>
      <c r="B250"/>
      <c r="C250"/>
      <c r="D250"/>
      <c r="E250"/>
      <c r="F250"/>
      <c r="G250" s="5"/>
      <c r="H250" s="5"/>
      <c r="I250" s="5"/>
      <c r="J250" s="5"/>
      <c r="K250" s="5"/>
      <c r="L250" s="5"/>
      <c r="M250"/>
      <c r="N250"/>
      <c r="O250"/>
      <c r="P250"/>
      <c r="Q250"/>
      <c r="R250"/>
      <c r="S250"/>
      <c r="T250"/>
      <c r="U250"/>
      <c r="V250"/>
      <c r="W250"/>
      <c r="X250"/>
      <c r="Y250"/>
      <c r="Z250"/>
    </row>
    <row r="251" spans="1:26">
      <c r="A251"/>
      <c r="B251"/>
      <c r="C251"/>
      <c r="D251"/>
      <c r="E251"/>
      <c r="F251"/>
      <c r="G251" s="5"/>
      <c r="H251" s="5"/>
      <c r="I251" s="5"/>
      <c r="J251" s="5"/>
      <c r="K251" s="5"/>
      <c r="L251" s="5"/>
      <c r="M251"/>
      <c r="N251"/>
      <c r="O251"/>
      <c r="P251"/>
      <c r="Q251"/>
      <c r="R251"/>
      <c r="S251"/>
      <c r="T251"/>
      <c r="U251"/>
      <c r="V251"/>
      <c r="W251"/>
      <c r="X251"/>
      <c r="Y251"/>
      <c r="Z251"/>
    </row>
    <row r="252" spans="1:26">
      <c r="A252"/>
      <c r="B252"/>
      <c r="C252"/>
      <c r="D252"/>
      <c r="E252"/>
      <c r="F252"/>
      <c r="G252" s="5"/>
      <c r="H252" s="5"/>
      <c r="I252" s="5"/>
      <c r="J252" s="5"/>
      <c r="K252" s="5"/>
      <c r="L252" s="5"/>
      <c r="M252"/>
      <c r="N252"/>
      <c r="O252"/>
      <c r="P252"/>
      <c r="Q252"/>
      <c r="R252"/>
      <c r="S252"/>
      <c r="T252"/>
      <c r="U252"/>
      <c r="V252"/>
      <c r="W252"/>
      <c r="X252"/>
      <c r="Y252"/>
      <c r="Z252"/>
    </row>
    <row r="253" spans="1:26">
      <c r="A253"/>
      <c r="B253"/>
      <c r="C253"/>
      <c r="D253"/>
      <c r="E253"/>
      <c r="F253"/>
      <c r="G253" s="5"/>
      <c r="H253" s="5"/>
      <c r="I253" s="5"/>
      <c r="J253" s="5"/>
      <c r="K253" s="5"/>
      <c r="L253" s="5"/>
      <c r="M253"/>
      <c r="N253"/>
      <c r="O253"/>
      <c r="P253"/>
      <c r="Q253"/>
      <c r="R253"/>
      <c r="S253"/>
      <c r="T253"/>
      <c r="U253"/>
      <c r="V253"/>
      <c r="W253"/>
      <c r="X253"/>
      <c r="Y253"/>
      <c r="Z253"/>
    </row>
    <row r="254" spans="1:26">
      <c r="A254"/>
      <c r="B254"/>
      <c r="C254"/>
      <c r="D254"/>
      <c r="E254"/>
      <c r="F254"/>
      <c r="G254" s="5"/>
      <c r="H254" s="5"/>
      <c r="I254" s="5"/>
      <c r="J254" s="5"/>
      <c r="K254" s="5"/>
      <c r="L254" s="5"/>
      <c r="M254"/>
      <c r="N254"/>
      <c r="O254"/>
      <c r="P254"/>
      <c r="Q254"/>
      <c r="R254"/>
      <c r="S254"/>
      <c r="T254"/>
      <c r="U254"/>
      <c r="V254"/>
      <c r="W254"/>
      <c r="X254"/>
      <c r="Y254"/>
      <c r="Z254"/>
    </row>
  </sheetData>
  <mergeCells count="16">
    <mergeCell ref="A217:F217"/>
    <mergeCell ref="C1:K1"/>
    <mergeCell ref="C2:K2"/>
    <mergeCell ref="C3:K3"/>
    <mergeCell ref="C4:L4"/>
    <mergeCell ref="A6:A8"/>
    <mergeCell ref="B6:B8"/>
    <mergeCell ref="C6:C8"/>
    <mergeCell ref="D6:D8"/>
    <mergeCell ref="E6:E8"/>
    <mergeCell ref="F6:F8"/>
    <mergeCell ref="G6:G8"/>
    <mergeCell ref="H6:H8"/>
    <mergeCell ref="I6:I8"/>
    <mergeCell ref="J6:J8"/>
    <mergeCell ref="K6:M7"/>
  </mergeCells>
  <pageMargins left="0.39370078740157483" right="0.39370078740157483" top="0.39370078740157483" bottom="0.39370078740157483" header="0.51181102362204722" footer="0.51181102362204722"/>
  <pageSetup paperSize="9" scale="65" orientation="landscape" horizontalDpi="300" verticalDpi="300" r:id="rId1"/>
</worksheet>
</file>

<file path=xl/worksheets/sheet2.xml><?xml version="1.0" encoding="utf-8"?>
<worksheet xmlns="http://schemas.openxmlformats.org/spreadsheetml/2006/main" xmlns:r="http://schemas.openxmlformats.org/officeDocument/2006/relationships">
  <dimension ref="A1"/>
  <sheetViews>
    <sheetView zoomScaleNormal="100" workbookViewId="0">
      <selection activeCellId="1" sqref="G19:L241 A1"/>
    </sheetView>
  </sheetViews>
  <sheetFormatPr defaultColWidth="8.7109375" defaultRowHeight="15"/>
  <sheetData/>
  <pageMargins left="0.7" right="0.7" top="0.75" bottom="0.75" header="0.51180555555555496" footer="0.51180555555555496"/>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9</TotalTime>
  <Application>Microsoft Excel</Application>
  <DocSecurity>0</DocSecurity>
  <ScaleCrop>false</ScaleCrop>
  <HeadingPairs>
    <vt:vector size="2" baseType="variant">
      <vt:variant>
        <vt:lpstr>Листы</vt:lpstr>
      </vt:variant>
      <vt:variant>
        <vt:i4>2</vt:i4>
      </vt:variant>
    </vt:vector>
  </HeadingPairs>
  <TitlesOfParts>
    <vt:vector size="2" baseType="lpstr">
      <vt:lpstr>ПЕРВОНАЧАЛЬНО 2025</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obolenskayavn</dc:creator>
  <cp:lastModifiedBy>ObolenskayaVN</cp:lastModifiedBy>
  <cp:revision>1</cp:revision>
  <cp:lastPrinted>2024-11-15T08:31:17Z</cp:lastPrinted>
  <dcterms:created xsi:type="dcterms:W3CDTF">2021-09-22T05:28:14Z</dcterms:created>
  <dcterms:modified xsi:type="dcterms:W3CDTF">2024-11-15T08:31:19Z</dcterms:modified>
  <dc:language>ru-RU</dc:language>
</cp:coreProperties>
</file>