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5600" windowHeight="9240"/>
  </bookViews>
  <sheets>
    <sheet name="ПЕРВОНАЧАЛЬНО 2025" sheetId="4" r:id="rId1"/>
  </sheets>
  <calcPr calcId="125725"/>
</workbook>
</file>

<file path=xl/calcChain.xml><?xml version="1.0" encoding="utf-8"?>
<calcChain xmlns="http://schemas.openxmlformats.org/spreadsheetml/2006/main">
  <c r="M104" i="4"/>
  <c r="L104"/>
  <c r="K104"/>
  <c r="J104"/>
  <c r="I104"/>
  <c r="H104"/>
  <c r="G104"/>
  <c r="M102"/>
  <c r="L102"/>
  <c r="K102"/>
  <c r="J102"/>
  <c r="I102"/>
  <c r="H102"/>
  <c r="G102"/>
  <c r="M106"/>
  <c r="L106"/>
  <c r="K106"/>
  <c r="J106"/>
  <c r="I106"/>
  <c r="H106"/>
  <c r="G106"/>
  <c r="M100"/>
  <c r="M97" s="1"/>
  <c r="L100"/>
  <c r="L97" s="1"/>
  <c r="K100"/>
  <c r="J100"/>
  <c r="J97" s="1"/>
  <c r="I100"/>
  <c r="I97" s="1"/>
  <c r="H100"/>
  <c r="H97" s="1"/>
  <c r="G100"/>
  <c r="G97" s="1"/>
  <c r="M98"/>
  <c r="L98"/>
  <c r="K98"/>
  <c r="J98"/>
  <c r="I98"/>
  <c r="H98"/>
  <c r="G98"/>
  <c r="M66"/>
  <c r="L66"/>
  <c r="K66"/>
  <c r="J66"/>
  <c r="I66"/>
  <c r="H66"/>
  <c r="G66"/>
  <c r="M90"/>
  <c r="L90"/>
  <c r="K90"/>
  <c r="J90"/>
  <c r="I90"/>
  <c r="G90"/>
  <c r="M95"/>
  <c r="L95"/>
  <c r="K95"/>
  <c r="J95"/>
  <c r="I95"/>
  <c r="H95"/>
  <c r="G95"/>
  <c r="M93"/>
  <c r="L93"/>
  <c r="K93"/>
  <c r="J93"/>
  <c r="I93"/>
  <c r="H93"/>
  <c r="H90" s="1"/>
  <c r="G93"/>
  <c r="M91"/>
  <c r="L91"/>
  <c r="K91"/>
  <c r="J91"/>
  <c r="I91"/>
  <c r="H91"/>
  <c r="G91"/>
  <c r="M67"/>
  <c r="K67"/>
  <c r="I67"/>
  <c r="G67"/>
  <c r="M68"/>
  <c r="L68"/>
  <c r="L67" s="1"/>
  <c r="K68"/>
  <c r="J68"/>
  <c r="J67" s="1"/>
  <c r="I68"/>
  <c r="H68"/>
  <c r="H67" s="1"/>
  <c r="G68"/>
  <c r="M63"/>
  <c r="M62" s="1"/>
  <c r="L63"/>
  <c r="L62" s="1"/>
  <c r="K63"/>
  <c r="K62" s="1"/>
  <c r="J63"/>
  <c r="J62" s="1"/>
  <c r="I63"/>
  <c r="I62" s="1"/>
  <c r="H63"/>
  <c r="H62" s="1"/>
  <c r="G63"/>
  <c r="G62" s="1"/>
  <c r="M60"/>
  <c r="L60"/>
  <c r="K60"/>
  <c r="J60"/>
  <c r="I60"/>
  <c r="H60"/>
  <c r="G60"/>
  <c r="M58"/>
  <c r="L58"/>
  <c r="K58"/>
  <c r="J58"/>
  <c r="I58"/>
  <c r="H58"/>
  <c r="G58"/>
  <c r="M52"/>
  <c r="L52"/>
  <c r="K52"/>
  <c r="J52"/>
  <c r="I52"/>
  <c r="H52"/>
  <c r="G52"/>
  <c r="M49"/>
  <c r="M48" s="1"/>
  <c r="M47" s="1"/>
  <c r="L49"/>
  <c r="L48" s="1"/>
  <c r="L47" s="1"/>
  <c r="K49"/>
  <c r="K48" s="1"/>
  <c r="K47" s="1"/>
  <c r="J49"/>
  <c r="J48" s="1"/>
  <c r="J47" s="1"/>
  <c r="I49"/>
  <c r="I48" s="1"/>
  <c r="I47" s="1"/>
  <c r="H49"/>
  <c r="H48" s="1"/>
  <c r="H47" s="1"/>
  <c r="G49"/>
  <c r="G48" s="1"/>
  <c r="G47" s="1"/>
  <c r="M44"/>
  <c r="M43" s="1"/>
  <c r="L44"/>
  <c r="L43" s="1"/>
  <c r="K44"/>
  <c r="K43" s="1"/>
  <c r="J44"/>
  <c r="J43" s="1"/>
  <c r="I44"/>
  <c r="I43" s="1"/>
  <c r="H44"/>
  <c r="H43" s="1"/>
  <c r="G44"/>
  <c r="G43" s="1"/>
  <c r="G39"/>
  <c r="M41"/>
  <c r="L41"/>
  <c r="K41"/>
  <c r="J41"/>
  <c r="I41"/>
  <c r="H41"/>
  <c r="G41"/>
  <c r="M39"/>
  <c r="L39"/>
  <c r="K39"/>
  <c r="J39"/>
  <c r="I39"/>
  <c r="H39"/>
  <c r="M35"/>
  <c r="L35"/>
  <c r="K35"/>
  <c r="J35"/>
  <c r="I35"/>
  <c r="H35"/>
  <c r="G35"/>
  <c r="M33"/>
  <c r="L33"/>
  <c r="L32" s="1"/>
  <c r="K33"/>
  <c r="J33"/>
  <c r="J32" s="1"/>
  <c r="I33"/>
  <c r="H33"/>
  <c r="H32" s="1"/>
  <c r="G33"/>
  <c r="M27"/>
  <c r="M26" s="1"/>
  <c r="L27"/>
  <c r="L26" s="1"/>
  <c r="K27"/>
  <c r="K26" s="1"/>
  <c r="J27"/>
  <c r="J26" s="1"/>
  <c r="I27"/>
  <c r="I26" s="1"/>
  <c r="H27"/>
  <c r="H26" s="1"/>
  <c r="G27"/>
  <c r="G26" s="1"/>
  <c r="M21"/>
  <c r="M20" s="1"/>
  <c r="L21"/>
  <c r="L20" s="1"/>
  <c r="K21"/>
  <c r="K20" s="1"/>
  <c r="J21"/>
  <c r="J20" s="1"/>
  <c r="I21"/>
  <c r="I20" s="1"/>
  <c r="H21"/>
  <c r="H20" s="1"/>
  <c r="G21"/>
  <c r="G20" s="1"/>
  <c r="M122"/>
  <c r="L122"/>
  <c r="K122"/>
  <c r="M127"/>
  <c r="L127"/>
  <c r="M118"/>
  <c r="L118"/>
  <c r="K118"/>
  <c r="J118"/>
  <c r="I118"/>
  <c r="H118"/>
  <c r="G118"/>
  <c r="J127"/>
  <c r="I127"/>
  <c r="H127"/>
  <c r="G127"/>
  <c r="G32" l="1"/>
  <c r="G57"/>
  <c r="I57"/>
  <c r="K57"/>
  <c r="M57"/>
  <c r="I32"/>
  <c r="H57"/>
  <c r="J57"/>
  <c r="L57"/>
  <c r="I38"/>
  <c r="I37" s="1"/>
  <c r="K38"/>
  <c r="K37" s="1"/>
  <c r="M38"/>
  <c r="M37" s="1"/>
  <c r="K32"/>
  <c r="M32"/>
  <c r="H38"/>
  <c r="H37" s="1"/>
  <c r="J38"/>
  <c r="J37" s="1"/>
  <c r="L38"/>
  <c r="L37" s="1"/>
  <c r="G38"/>
  <c r="G37" s="1"/>
  <c r="J51"/>
  <c r="M75" l="1"/>
  <c r="L75"/>
  <c r="K75"/>
  <c r="J75"/>
  <c r="I75"/>
  <c r="G83"/>
  <c r="G75" s="1"/>
  <c r="H83"/>
  <c r="H75" s="1"/>
  <c r="K127" l="1"/>
  <c r="M129" l="1"/>
  <c r="M126" s="1"/>
  <c r="L129"/>
  <c r="L126" s="1"/>
  <c r="K129"/>
  <c r="I129"/>
  <c r="I126" s="1"/>
  <c r="H129"/>
  <c r="H126" s="1"/>
  <c r="G129"/>
  <c r="G126" s="1"/>
  <c r="J122"/>
  <c r="I122"/>
  <c r="H122"/>
  <c r="G122"/>
  <c r="M120"/>
  <c r="L120"/>
  <c r="K120"/>
  <c r="J120"/>
  <c r="I120"/>
  <c r="H120"/>
  <c r="G120"/>
  <c r="M114"/>
  <c r="M113" s="1"/>
  <c r="L114"/>
  <c r="K114"/>
  <c r="K113" s="1"/>
  <c r="J114"/>
  <c r="J113" s="1"/>
  <c r="I114"/>
  <c r="I113" s="1"/>
  <c r="H114"/>
  <c r="H113" s="1"/>
  <c r="G114"/>
  <c r="G113" s="1"/>
  <c r="L113"/>
  <c r="M111"/>
  <c r="L111"/>
  <c r="K111"/>
  <c r="J111"/>
  <c r="I111"/>
  <c r="H111"/>
  <c r="G111"/>
  <c r="M109"/>
  <c r="M108" s="1"/>
  <c r="L109"/>
  <c r="K109"/>
  <c r="K108" s="1"/>
  <c r="K97" s="1"/>
  <c r="J109"/>
  <c r="J108" s="1"/>
  <c r="I109"/>
  <c r="I108" s="1"/>
  <c r="H109"/>
  <c r="H108" s="1"/>
  <c r="G109"/>
  <c r="G108" s="1"/>
  <c r="L108"/>
  <c r="M73"/>
  <c r="M72" s="1"/>
  <c r="L73"/>
  <c r="L72" s="1"/>
  <c r="K73"/>
  <c r="K72" s="1"/>
  <c r="J73"/>
  <c r="J72" s="1"/>
  <c r="I73"/>
  <c r="I72" s="1"/>
  <c r="H73"/>
  <c r="H72" s="1"/>
  <c r="G73"/>
  <c r="G72" s="1"/>
  <c r="M51"/>
  <c r="L51"/>
  <c r="K51"/>
  <c r="I51"/>
  <c r="H51"/>
  <c r="G51"/>
  <c r="M30"/>
  <c r="L30"/>
  <c r="K30"/>
  <c r="J30"/>
  <c r="I30"/>
  <c r="H30"/>
  <c r="G30"/>
  <c r="M19"/>
  <c r="L19"/>
  <c r="K19"/>
  <c r="J19"/>
  <c r="I19"/>
  <c r="H19"/>
  <c r="G19"/>
  <c r="M12"/>
  <c r="M11" s="1"/>
  <c r="L12"/>
  <c r="L11" s="1"/>
  <c r="K12"/>
  <c r="K11" s="1"/>
  <c r="J12"/>
  <c r="J11" s="1"/>
  <c r="I12"/>
  <c r="I11" s="1"/>
  <c r="H12"/>
  <c r="H11" s="1"/>
  <c r="G12"/>
  <c r="G11" s="1"/>
  <c r="K29" l="1"/>
  <c r="K10" s="1"/>
  <c r="M29"/>
  <c r="H29"/>
  <c r="H10" s="1"/>
  <c r="L29"/>
  <c r="L10" s="1"/>
  <c r="H89"/>
  <c r="H88" s="1"/>
  <c r="I29"/>
  <c r="I10" s="1"/>
  <c r="G29"/>
  <c r="G10" s="1"/>
  <c r="J29"/>
  <c r="J10" s="1"/>
  <c r="M10"/>
  <c r="J89"/>
  <c r="L89"/>
  <c r="L88" s="1"/>
  <c r="I89"/>
  <c r="I88" s="1"/>
  <c r="M89"/>
  <c r="M88" s="1"/>
  <c r="G89"/>
  <c r="G88" s="1"/>
  <c r="K89"/>
  <c r="K88" s="1"/>
  <c r="H131" l="1"/>
  <c r="M131"/>
  <c r="I131"/>
  <c r="G131"/>
  <c r="L131"/>
  <c r="K131"/>
  <c r="J129" l="1"/>
  <c r="J126" s="1"/>
  <c r="J88" s="1"/>
  <c r="J131" s="1"/>
</calcChain>
</file>

<file path=xl/sharedStrings.xml><?xml version="1.0" encoding="utf-8"?>
<sst xmlns="http://schemas.openxmlformats.org/spreadsheetml/2006/main" count="373" uniqueCount="262">
  <si>
    <t>Наименование главного администратора доходов бюджета</t>
  </si>
  <si>
    <t>Наименование
источника дохода бюджета</t>
  </si>
  <si>
    <t>Код классификации доходов бюджета</t>
  </si>
  <si>
    <t>Наименование группы источников доходов бюджетов, в которую входит источник дохода бюджета</t>
  </si>
  <si>
    <t>Код бюджета, в доход которого зачисляются платежи</t>
  </si>
  <si>
    <t xml:space="preserve">Кассовые поступления за отчетный финансовый год в соответствии с решением об исполнении бюджета </t>
  </si>
  <si>
    <t>№ п/п</t>
  </si>
  <si>
    <t>Итого</t>
  </si>
  <si>
    <t xml:space="preserve"> Показатели прогноза доходов бюджета     </t>
  </si>
  <si>
    <t>Прогноз доходов бюджета на  (текущий финансовый год)</t>
  </si>
  <si>
    <t>РЕЕСТР ИСТОЧНИКОВ ДОХОДОВ</t>
  </si>
  <si>
    <t>(наименование муниципального образования)</t>
  </si>
  <si>
    <t>182 1 01 02010 01 0000 110</t>
  </si>
  <si>
    <t>182 1 01 02020 01 0000 110</t>
  </si>
  <si>
    <t>182 1 01 02030 01 0000 110</t>
  </si>
  <si>
    <t>182 1 01 02080 01 0000 110</t>
  </si>
  <si>
    <t>Единый сельскохозяйственный налог</t>
  </si>
  <si>
    <t>182 1 05 03010 01 0000 110</t>
  </si>
  <si>
    <t> Управление Федеральной налоговой службы по Ивановской области</t>
  </si>
  <si>
    <t>Управление Федерального казначейства по Ивановской области</t>
  </si>
  <si>
    <t>Комитет по управлению имуществом администрации Родниковского муниципального района</t>
  </si>
  <si>
    <t>Финансовое управление администрации муниципального образования "Родниковский муниципальный район"</t>
  </si>
  <si>
    <t xml:space="preserve">212 1 11 05013 13 0000 120   </t>
  </si>
  <si>
    <t>212 1 14 06013 13 0000 430</t>
  </si>
  <si>
    <t xml:space="preserve">212 1 14 06313 13 0000 430
</t>
  </si>
  <si>
    <t xml:space="preserve"> "13"</t>
  </si>
  <si>
    <t>Родниковское городское поселение Родниковского муниципального района Ивановской области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</si>
  <si>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</si>
  <si>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</si>
  <si>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</si>
  <si>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</si>
  <si>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</si>
  <si>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182 1 06 01030 13 0000 110</t>
  </si>
  <si>
    <t>182 1 06 06033 13 0000 110</t>
  </si>
  <si>
    <t>182 1 06 06043 13 0000 110</t>
  </si>
  <si>
    <t xml:space="preserve">212 1 11 09045 13 0000 120   </t>
  </si>
  <si>
    <t xml:space="preserve">218 1 11 09045 13 0000 120   </t>
  </si>
  <si>
    <t>221 1 16 07010 13 0000 140</t>
  </si>
  <si>
    <t>903 2 02 15001 13 0000 150</t>
  </si>
  <si>
    <t>221 2 02 20216 13 0000 150</t>
  </si>
  <si>
    <t>221 2 02 20299 13 0000 150</t>
  </si>
  <si>
    <t>221 2 02 20302 13 0000 150</t>
  </si>
  <si>
    <t>221 2 02 29999 13 0000 150</t>
  </si>
  <si>
    <t>221 2 02 40014 13 0000 150</t>
  </si>
  <si>
    <t>221 2 02 45424 13 0000 150</t>
  </si>
  <si>
    <t xml:space="preserve"> Управление строительства и жилищно-коммунального хозяйства администрации муниципального </t>
  </si>
  <si>
    <t>Управление муниципального хозяйства администрации муниципального образования "Родниковский муниципальный район"</t>
  </si>
  <si>
    <t>212 1 11 05035 13 0000 120</t>
  </si>
  <si>
    <r>
      <rPr>
        <b/>
        <sz val="10"/>
        <color theme="1"/>
        <rFont val="Times New Roman"/>
        <family val="1"/>
        <charset val="204"/>
      </rPr>
      <t>000
1 00 00000 00 0000 000</t>
    </r>
    <r>
      <rPr>
        <sz val="12"/>
        <color theme="1"/>
        <rFont val="Times New Roman"/>
        <family val="1"/>
        <charset val="204"/>
      </rPr>
      <t xml:space="preserve">
</t>
    </r>
  </si>
  <si>
    <t xml:space="preserve">221 2 02 25555 13 0000 150 </t>
  </si>
  <si>
    <t>221 1 13 02995 13 0000 130</t>
  </si>
  <si>
    <r>
      <rPr>
        <sz val="10"/>
        <color theme="1"/>
        <rFont val="Times New Roman"/>
        <family val="1"/>
        <charset val="204"/>
      </rPr>
      <t>221 1 16 10081 13 0000 140</t>
    </r>
    <r>
      <rPr>
        <sz val="10"/>
        <color rgb="FFFF0000"/>
        <rFont val="Times New Roman"/>
        <family val="1"/>
        <charset val="204"/>
      </rPr>
      <t xml:space="preserve">
</t>
    </r>
  </si>
  <si>
    <t>221 2 18 05030 13 0000 150</t>
  </si>
  <si>
    <t>903 2 02 15002 13 0000 150</t>
  </si>
  <si>
    <t>903 2 18 60010 13 0000 130</t>
  </si>
  <si>
    <t>000 2 00 00000 00 0000 000</t>
  </si>
  <si>
    <t>000 2 02 00000 00 0000 000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</si>
  <si>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</si>
  <si>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Невыясненные поступления, зачисляемые в бюджеты городских поселений</t>
  </si>
  <si>
    <t>221 1 17 01050 13 0000 180</t>
  </si>
  <si>
    <r>
      <t xml:space="preserve">221 1 17 15030 13 0009 </t>
    </r>
    <r>
      <rPr>
        <sz val="10"/>
        <color theme="1"/>
        <rFont val="Times New Roman"/>
        <family val="1"/>
        <charset val="204"/>
      </rPr>
      <t>150</t>
    </r>
  </si>
  <si>
    <t>Управление муниципального хозяйства администрации муниципального образования "Родниковский муниципальный район</t>
  </si>
  <si>
    <t xml:space="preserve">Налоги на прибыль, доходы                                                                </t>
  </si>
  <si>
    <t>Налог на доходы физических лиц</t>
  </si>
  <si>
    <t>000 1 01 00000 00 0000 000</t>
  </si>
  <si>
    <t>000 1 01 02000 01 0000 110</t>
  </si>
  <si>
    <t>НАЛОГОВЫЕ И НЕНАЛОГОВЫЕ ДОХОДЫ</t>
  </si>
  <si>
    <t>000 1 03 00000 00 0000 000</t>
  </si>
  <si>
    <t xml:space="preserve">НАЛОГИ НА ТОВАРЫ (РАБОТЫ, УСЛУГИ), РЕАЛИЗУЕМЫЕ НА ТЕРРИТОРИИ РОССИЙСКОЙ ФЕДЕРАЦИИ
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</si>
  <si>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</si>
  <si>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</si>
  <si>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</si>
  <si>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</si>
  <si>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НАЛОГИ НА ИМУЩЕСТВО</t>
  </si>
  <si>
    <t xml:space="preserve">1 06 00000 00 0000 000
</t>
  </si>
  <si>
    <t xml:space="preserve">000 1 06 01000 00 0000 110
</t>
  </si>
  <si>
    <t xml:space="preserve">Налог на имущество физических лиц
</t>
  </si>
  <si>
    <t>Земельный налог</t>
  </si>
  <si>
    <t>000 1 06 06000 00 0000 110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</si>
  <si>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</si>
  <si>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</si>
  <si>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ОТ ОКАЗАНИЯ ПЛАТНЫХ УСЛУГ И КОМПЕНСАЦИИ ЗАТРАТ ГОСУДАРСТВА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</si>
  <si>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</si>
  <si>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</si>
  <si>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</si>
  <si>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</si>
  <si>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</si>
  <si>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Инициативные платежи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</si>
  <si>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</si>
  <si>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</si>
  <si>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000 2 02 20000 00 0000 150</t>
  </si>
  <si>
    <t>Прочие субсидии</t>
  </si>
  <si>
    <t>Субвенции бюджетам бюджетной системы Российской Федерации</t>
  </si>
  <si>
    <t>000 2 02 30000 00 0000 150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</si>
  <si>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</si>
  <si>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</si>
  <si>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</si>
  <si>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221 208 05000 13 0000 150    </t>
  </si>
  <si>
    <t xml:space="preserve">2 08 00000 00 0000 000
</t>
  </si>
  <si>
    <t xml:space="preserve">000 1 17 01000 00 0000 180
</t>
  </si>
  <si>
    <t xml:space="preserve">000 1 17 15000 00 0000 150
</t>
  </si>
  <si>
    <t xml:space="preserve">000 2 02 10000 00 0000 150
</t>
  </si>
  <si>
    <t xml:space="preserve">000 2 02 29999 00 0000 150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</si>
  <si>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</si>
  <si>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000 2 18 00000 00 0000 000
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</si>
  <si>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</si>
  <si>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</si>
  <si>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городских поселений на реализацию программ формирования современной городской среды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</si>
  <si>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</si>
  <si>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Доходы бюджетов городских поселений от возврата иными организациями остатков субсидий прошлых лет
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</si>
  <si>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</si>
  <si>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Дотации бюджетам городских поселений на поддержку мер по обеспечению сбалансированности бюджетов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</si>
  <si>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</si>
  <si>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221 2 02 35120 13 0000 150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</si>
  <si>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</si>
  <si>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221 2 19 60010 13 0000 150</t>
  </si>
  <si>
    <t>182 1 01 02130 01 0000 110</t>
  </si>
  <si>
    <t>182 1 01 02140 01 0000 110</t>
  </si>
  <si>
    <t>221 2 02 20041 13 0000 150</t>
  </si>
  <si>
    <t>221 2 02 45784 13 0000 150</t>
  </si>
  <si>
    <t>000 2 19 60010 13 0000 150</t>
  </si>
  <si>
    <t>182 1 03 02251 01 0000 110</t>
  </si>
  <si>
    <t>182 1 03 02231 01 0000 110</t>
  </si>
  <si>
    <t>182 1 03 02261 01 0000 110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</si>
  <si>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</si>
  <si>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</si>
  <si>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</si>
  <si>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</si>
  <si>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</si>
  <si>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</si>
  <si>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</si>
  <si>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</si>
  <si>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</si>
  <si>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</si>
  <si>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</si>
  <si>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</si>
  <si>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</si>
  <si>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Платежи в целях возмещения ущерба при расторжении муниципального контракта, заключенного с муниципальным органом городского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</si>
  <si>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Невыясненные поступления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</si>
  <si>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</si>
  <si>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</si>
  <si>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</si>
  <si>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</si>
  <si>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</si>
  <si>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</si>
  <si>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Иные межбюджетные трансферты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</si>
  <si>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</si>
  <si>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</si>
  <si>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</si>
  <si>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221 2 18 60010 13 0000 150
</t>
  </si>
  <si>
    <t>000 2 02 29999 13 0000 150</t>
  </si>
  <si>
    <t xml:space="preserve">на 2025 г. </t>
  </si>
  <si>
    <t xml:space="preserve">на 2026 г. </t>
  </si>
  <si>
    <t xml:space="preserve">Инициативные платежи, зачисляемые в бюджеты городских поселений (Благоустройство дворовой территории ТОС «дом №15, мкр. Гагарина, г. Родники, Ивановской области»)
</t>
  </si>
  <si>
    <t xml:space="preserve">Инициативные платежи, зачисляемые в бюджеты городских поселений (Благоустройство дворовой территории ТОС «дом №20А, ул. Мира, г. Родники, Ивановской области»)
</t>
  </si>
  <si>
    <t xml:space="preserve">Инициативные платежи, зачисляемые в бюджеты городских поселений (Благоустройство общественной территории ТОС «ул. 1 Борисоглебская, ул. 9 Января, пр. Победы, г. Родники, Ивановской области»)
</t>
  </si>
  <si>
    <r>
      <t xml:space="preserve">221 1 17 15030 13 0010 </t>
    </r>
    <r>
      <rPr>
        <sz val="10"/>
        <color theme="1"/>
        <rFont val="Times New Roman"/>
        <family val="1"/>
        <charset val="204"/>
      </rPr>
      <t>150</t>
    </r>
  </si>
  <si>
    <r>
      <t xml:space="preserve">221 1 17 15030 13 0011 </t>
    </r>
    <r>
      <rPr>
        <sz val="10"/>
        <color theme="1"/>
        <rFont val="Times New Roman"/>
        <family val="1"/>
        <charset val="204"/>
      </rPr>
      <t>150</t>
    </r>
  </si>
  <si>
    <t xml:space="preserve">Инициативные платежи, зачисляемые в бюджеты городских поселений (Благоустройство дворовой территории ТОС «дом №15,  мкр. Шагова, г. Родники, Ивановской области»)
</t>
  </si>
  <si>
    <t xml:space="preserve">Инициативные платежи, зачисляемые в бюджеты городских поселений (Благоустройство дворовой территории ТОС «дом №4, мкр. Машиностроитель, г. Родники, Ивановской области»)
</t>
  </si>
  <si>
    <t xml:space="preserve">Инициативные платежи, зачисляемые в бюджеты городских поселений (Благоустройство дворовой территории ТОС «дом №14, ул. Рябикова, г. Родники, Ивановской области»)
</t>
  </si>
  <si>
    <r>
      <t xml:space="preserve">221 1 17 15030 13 0006 </t>
    </r>
    <r>
      <rPr>
        <sz val="10"/>
        <color theme="1"/>
        <rFont val="Times New Roman"/>
        <family val="1"/>
        <charset val="204"/>
      </rPr>
      <t>150</t>
    </r>
  </si>
  <si>
    <r>
      <t xml:space="preserve">221 1 17 15030 13 0007 </t>
    </r>
    <r>
      <rPr>
        <sz val="10"/>
        <color theme="1"/>
        <rFont val="Times New Roman"/>
        <family val="1"/>
        <charset val="204"/>
      </rPr>
      <t>150</t>
    </r>
  </si>
  <si>
    <r>
      <t xml:space="preserve">221 1 17 15030 13 0008 </t>
    </r>
    <r>
      <rPr>
        <sz val="10"/>
        <color theme="1"/>
        <rFont val="Times New Roman"/>
        <family val="1"/>
        <charset val="204"/>
      </rPr>
      <t>150</t>
    </r>
  </si>
  <si>
    <t>221 2 19 25555 13 0000 150</t>
  </si>
  <si>
    <t>000 2 19 25555 13 0000 150</t>
  </si>
  <si>
    <t xml:space="preserve">  Возврат остатков субсидий на реализацию программ формирования современной городской среды из бюджетов городских поселений</t>
  </si>
  <si>
    <r>
      <t xml:space="preserve">221 1 17 15030 13 0001 </t>
    </r>
    <r>
      <rPr>
        <sz val="10"/>
        <color theme="1"/>
        <rFont val="Times New Roman"/>
        <family val="1"/>
        <charset val="204"/>
      </rPr>
      <t>150</t>
    </r>
  </si>
  <si>
    <r>
      <t xml:space="preserve">221 1 17 15030 13 0002 </t>
    </r>
    <r>
      <rPr>
        <sz val="10"/>
        <color theme="1"/>
        <rFont val="Times New Roman"/>
        <family val="1"/>
        <charset val="204"/>
      </rPr>
      <t>150</t>
    </r>
  </si>
  <si>
    <r>
      <t xml:space="preserve">221 1 17 15030 13 0003 </t>
    </r>
    <r>
      <rPr>
        <sz val="10"/>
        <color theme="1"/>
        <rFont val="Times New Roman"/>
        <family val="1"/>
        <charset val="204"/>
      </rPr>
      <t>150</t>
    </r>
  </si>
  <si>
    <r>
      <t xml:space="preserve">221 1 17 15030 13 0004 </t>
    </r>
    <r>
      <rPr>
        <sz val="10"/>
        <color theme="1"/>
        <rFont val="Times New Roman"/>
        <family val="1"/>
        <charset val="204"/>
      </rPr>
      <t>150</t>
    </r>
  </si>
  <si>
    <r>
      <t xml:space="preserve">221 1 17 15030 13 0005 </t>
    </r>
    <r>
      <rPr>
        <sz val="10"/>
        <color theme="1"/>
        <rFont val="Times New Roman"/>
        <family val="1"/>
        <charset val="204"/>
      </rPr>
      <t>150</t>
    </r>
  </si>
  <si>
    <t>Инициативные платежи, зачисляемые в бюджеты городских поселений (Благоустройство дворовой территории ТОС «дома № 9,21,23 мкр. Гагарина, город Родники, Ивановской области»)</t>
  </si>
  <si>
    <t>Инициативные платежи, зачисляемые в бюджеты городских поселений (Благоустройство дворовой территории ТОС «дом № 17, мкр. Шагова, город Родники, Ивановской области»)</t>
  </si>
  <si>
    <t>Инициативные платежи, зачисляемые в бюджеты городских поселений (Благоустройство дворовой территории ТОС «дом № 6, мкр. 60 Лет Октября, город Родники, Ивановской области»)</t>
  </si>
  <si>
    <t>Инициативные платежи, зачисляемые в бюджеты городских поселений (Благоустройство дворовой территории ТОС «дом № 3, мкр. Шагова, город Родники, Ивановской области»)</t>
  </si>
  <si>
    <t>Инициативные платежи, зачисляемые в бюджеты городских поселений (Благоустройство дворовой территории ТОС «дом № 10, ул. Рябикова город Родники, Ивановской области»)</t>
  </si>
  <si>
    <t xml:space="preserve">Инициативные платежи, зачисляемые в бюджеты городских поселений (Благоустройство дворовой территории ТОС «дома № 10-а, ул. Советская город Родники, Ивановской области»)
</t>
  </si>
  <si>
    <t xml:space="preserve"> на 2025год и на плановый период 2026 и 2027 годов </t>
  </si>
  <si>
    <t>Доходы от продажи квартир, находящихся в собственности городских поселений</t>
  </si>
  <si>
    <t>212 1 14 01050 13 0000 410</t>
  </si>
  <si>
    <t>Показатели доходов в соответствии с решением о местном бюджете на текущий финансовый год  по состоянию  на 01.09.2024 г.</t>
  </si>
  <si>
    <t>Кассовые поступления в текущем финансовом году по состоянию на  01.09.2024 г.</t>
  </si>
  <si>
    <t xml:space="preserve">на 2027 г. </t>
  </si>
  <si>
    <t>221 2 02 49999 13 0000 150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</si>
  <si>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</si>
  <si>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</si>
  <si>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</si>
  <si>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903 2 02 15009 13 0000 150</t>
  </si>
  <si>
    <t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</si>
  <si>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</si>
  <si>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</si>
  <si>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</si>
  <si>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</si>
  <si>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</si>
  <si>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</si>
  <si>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</si>
  <si>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000 1 03 02230 01 0000 110
</t>
  </si>
  <si>
    <t xml:space="preserve">000 1 05 03000 01 0000 110
</t>
  </si>
  <si>
    <t>Земельный налог с организаци</t>
  </si>
  <si>
    <t xml:space="preserve">000 1 06 06030 00 0000 110
</t>
  </si>
  <si>
    <t>Земельный налог с физических лиц</t>
  </si>
  <si>
    <t xml:space="preserve">000 1 06 06040 00 0000 110
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</si>
  <si>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</si>
  <si>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000 1 11 05000 00 0000 120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</si>
  <si>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</si>
  <si>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000 1 11 05010 00 0000 120
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</si>
  <si>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</si>
  <si>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000 1 11 05030 00 0000 120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</si>
  <si>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</si>
  <si>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</si>
  <si>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</si>
  <si>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000 1 11 09040 00 0000 120
</t>
  </si>
  <si>
    <t xml:space="preserve">000 1 13 00000 00 0000 000
</t>
  </si>
  <si>
    <t>Доходы от компенсации затрат государства</t>
  </si>
  <si>
    <t xml:space="preserve">000 1 13 02000 00 0000 130
</t>
  </si>
  <si>
    <t>Прочие доходы от компенсации затрат государства</t>
  </si>
  <si>
    <t xml:space="preserve">000 1 13 02990 00 0000 130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</si>
  <si>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</si>
  <si>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</si>
  <si>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 xml:space="preserve"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</si>
  <si>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000 1 14 02050 13 0000 410
</t>
  </si>
  <si>
    <t>Доходы от продажи квартир</t>
  </si>
  <si>
    <t xml:space="preserve">000 1 14 01000 00 0000 410
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</si>
  <si>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</si>
  <si>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000 1 14 02052 13 0000 410
</t>
  </si>
  <si>
    <t>Доходы от продажи земельных участков, находящихся в государственной и муниципальной собственности</t>
  </si>
  <si>
    <t xml:space="preserve">000 1 14 06000 00 0000 430
</t>
  </si>
  <si>
    <t>Доходы от продажи земельных участков, государственная собственность на которые не разграничена</t>
  </si>
  <si>
    <r>
      <rPr>
        <b/>
        <sz val="10"/>
        <color theme="1"/>
        <rFont val="Times New Roman"/>
        <family val="1"/>
        <charset val="204"/>
      </rPr>
      <t>000 1 14 06010 00 0000 430</t>
    </r>
    <r>
      <rPr>
        <sz val="10"/>
        <color theme="1"/>
        <rFont val="Times New Roman"/>
        <family val="1"/>
        <charset val="204"/>
      </rPr>
      <t xml:space="preserve">
</t>
    </r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</si>
  <si>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</si>
  <si>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000 1 14 06020 00 0000 430
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</si>
  <si>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</si>
  <si>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r>
      <rPr>
        <b/>
        <sz val="10"/>
        <rFont val="Times New Roman"/>
        <family val="1"/>
        <charset val="204"/>
      </rPr>
      <t>000 1 14 06025 13 0000 430</t>
    </r>
    <r>
      <rPr>
        <sz val="10"/>
        <rFont val="Times New Roman"/>
        <family val="1"/>
        <charset val="204"/>
      </rPr>
      <t xml:space="preserve">
</t>
    </r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</si>
  <si>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</si>
  <si>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r>
      <rPr>
        <b/>
        <sz val="10"/>
        <rFont val="Times New Roman"/>
        <family val="1"/>
        <charset val="204"/>
      </rPr>
      <t>000 1 14 06300 00 0000 430</t>
    </r>
    <r>
      <rPr>
        <sz val="10"/>
        <rFont val="Times New Roman"/>
        <family val="1"/>
        <charset val="204"/>
      </rPr>
      <t xml:space="preserve">
</t>
    </r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</si>
  <si>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</si>
  <si>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000 1 14 06310 00 0000 430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</si>
  <si>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</si>
  <si>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000 1 16 07010 00 0000 140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</si>
  <si>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</si>
  <si>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r>
      <rPr>
        <b/>
        <sz val="10"/>
        <rFont val="Times New Roman"/>
        <family val="1"/>
        <charset val="204"/>
      </rPr>
      <t>000 1 16 07000 00 0000 140</t>
    </r>
    <r>
      <rPr>
        <sz val="10"/>
        <rFont val="Times New Roman"/>
        <family val="1"/>
        <charset val="204"/>
      </rPr>
      <t xml:space="preserve">
</t>
    </r>
  </si>
  <si>
    <t>Дотации на выравнивание бюджетной обеспеченности</t>
  </si>
  <si>
    <t xml:space="preserve">000 2 02 15001 00 0000 150
</t>
  </si>
  <si>
    <t>Дотации бюджетам на поддержку мер по обеспечению сбалансированности бюджетов</t>
  </si>
  <si>
    <r>
      <rPr>
        <b/>
        <sz val="10"/>
        <rFont val="Times New Roman"/>
        <family val="1"/>
        <charset val="204"/>
      </rPr>
      <t>000 2 02 15002 00 0000 150</t>
    </r>
    <r>
      <rPr>
        <sz val="10"/>
        <rFont val="Times New Roman"/>
        <family val="1"/>
        <charset val="204"/>
      </rPr>
      <t xml:space="preserve">
</t>
    </r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</si>
  <si>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</si>
  <si>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r>
      <rPr>
        <b/>
        <sz val="10"/>
        <rFont val="Times New Roman"/>
        <family val="1"/>
        <charset val="204"/>
      </rPr>
      <t>000 2 02 15009 00 0000 150</t>
    </r>
    <r>
      <rPr>
        <sz val="10"/>
        <rFont val="Times New Roman"/>
        <family val="1"/>
        <charset val="204"/>
      </rPr>
      <t xml:space="preserve">
</t>
    </r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</si>
  <si>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поселений</t>
  </si>
  <si>
    <r>
      <rPr>
        <b/>
        <sz val="10"/>
        <rFont val="Times New Roman"/>
        <family val="1"/>
        <charset val="204"/>
      </rPr>
      <t>000 1 14 06325 13 0000 430</t>
    </r>
    <r>
      <rPr>
        <sz val="10"/>
        <rFont val="Times New Roman"/>
        <family val="1"/>
        <charset val="204"/>
      </rPr>
      <t xml:space="preserve">
</t>
    </r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</si>
  <si>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</si>
  <si>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000 1 16 10061 13 0000 140
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</si>
  <si>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</si>
  <si>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000 2 02 20041 00 0000 150
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</si>
  <si>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</si>
  <si>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r>
      <rPr>
        <b/>
        <sz val="10"/>
        <rFont val="Times New Roman"/>
        <family val="1"/>
        <charset val="204"/>
      </rPr>
      <t>000 2 02 20216 00 0000 150</t>
    </r>
    <r>
      <rPr>
        <sz val="10"/>
        <rFont val="Times New Roman"/>
        <family val="1"/>
        <charset val="204"/>
      </rPr>
      <t xml:space="preserve">
</t>
    </r>
  </si>
  <si>
    <t>Субсидии бюджетам на реализацию программ формирования современной городской среды</t>
  </si>
  <si>
    <t xml:space="preserve">000 2 02 25555 00 0000 150
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</si>
  <si>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</si>
  <si>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r>
      <rPr>
        <b/>
        <sz val="10"/>
        <rFont val="Times New Roman"/>
        <family val="1"/>
        <charset val="204"/>
      </rPr>
      <t>000 2 02 20299 00 0000 150</t>
    </r>
    <r>
      <rPr>
        <sz val="10"/>
        <rFont val="Times New Roman"/>
        <family val="1"/>
        <charset val="204"/>
      </rPr>
      <t xml:space="preserve">
</t>
    </r>
  </si>
  <si>
    <r>
      <rPr>
        <b/>
        <sz val="10"/>
        <rFont val="Times New Roman"/>
        <family val="1"/>
        <charset val="204"/>
      </rPr>
      <t>000 2 02 20302 00 0000 150</t>
    </r>
    <r>
      <rPr>
        <sz val="10"/>
        <rFont val="Times New Roman"/>
        <family val="1"/>
        <charset val="204"/>
      </rPr>
      <t xml:space="preserve">
</t>
    </r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</si>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</sst>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Arial Narrow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9" fillId="0" borderId="0" applyFont="0" applyFill="0" applyBorder="0" applyAlignment="0" applyProtection="0"/>
    <xf numFmtId="1" fontId="14" fillId="0" borderId="2">
      <alignment horizontal="center" vertical="top" shrinkToFit="1"/>
    </xf>
    <xf numFmtId="4" fontId="17" fillId="5" borderId="2">
      <alignment horizontal="right" vertical="top" shrinkToFit="1"/>
    </xf>
    <xf numFmtId="165" fontId="17" fillId="5" borderId="2">
      <alignment horizontal="right" vertical="top" shrinkToFit="1"/>
    </xf>
  </cellStyleXfs>
  <cellXfs count="102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3" borderId="1" xfId="0" applyNumberFormat="1" applyFont="1" applyFill="1" applyBorder="1" applyAlignment="1">
      <alignment vertical="top" wrapText="1"/>
    </xf>
    <xf numFmtId="1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1" fillId="0" borderId="1" xfId="0" applyNumberFormat="1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1" fontId="15" fillId="0" borderId="2" xfId="6" applyNumberFormat="1" applyFont="1" applyProtection="1">
      <alignment horizontal="center" vertical="top" shrinkToFit="1"/>
    </xf>
    <xf numFmtId="0" fontId="2" fillId="0" borderId="1" xfId="0" applyNumberFormat="1" applyFont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12" fillId="3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Fill="1" applyBorder="1"/>
    <xf numFmtId="0" fontId="12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7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vertical="top" wrapText="1"/>
    </xf>
    <xf numFmtId="0" fontId="0" fillId="0" borderId="3" xfId="0" applyBorder="1"/>
    <xf numFmtId="0" fontId="11" fillId="0" borderId="3" xfId="0" applyFont="1" applyBorder="1" applyAlignment="1">
      <alignment wrapText="1"/>
    </xf>
    <xf numFmtId="0" fontId="11" fillId="0" borderId="3" xfId="0" applyFont="1" applyBorder="1" applyAlignment="1">
      <alignment vertical="top" wrapText="1"/>
    </xf>
    <xf numFmtId="0" fontId="11" fillId="0" borderId="3" xfId="0" applyNumberFormat="1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4" fontId="19" fillId="0" borderId="1" xfId="7" applyNumberFormat="1" applyFont="1" applyFill="1" applyBorder="1" applyProtection="1">
      <alignment horizontal="right" vertical="top" shrinkToFit="1"/>
    </xf>
    <xf numFmtId="4" fontId="7" fillId="0" borderId="0" xfId="0" applyNumberFormat="1" applyFont="1" applyBorder="1" applyAlignment="1">
      <alignment horizontal="center" vertical="top"/>
    </xf>
    <xf numFmtId="4" fontId="21" fillId="0" borderId="1" xfId="0" applyNumberFormat="1" applyFont="1" applyFill="1" applyBorder="1" applyAlignment="1">
      <alignment vertical="top"/>
    </xf>
    <xf numFmtId="4" fontId="18" fillId="0" borderId="1" xfId="7" applyNumberFormat="1" applyFont="1" applyFill="1" applyBorder="1" applyProtection="1">
      <alignment horizontal="right" vertical="top" shrinkToFit="1"/>
    </xf>
    <xf numFmtId="4" fontId="17" fillId="0" borderId="1" xfId="7" applyNumberFormat="1" applyFont="1" applyFill="1" applyBorder="1" applyProtection="1">
      <alignment horizontal="right" vertical="top" shrinkToFit="1"/>
    </xf>
    <xf numFmtId="4" fontId="14" fillId="0" borderId="1" xfId="7" applyNumberFormat="1" applyFont="1" applyFill="1" applyBorder="1" applyProtection="1">
      <alignment horizontal="right" vertical="top" shrinkToFit="1"/>
    </xf>
    <xf numFmtId="4" fontId="15" fillId="0" borderId="1" xfId="7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Alignment="1" applyProtection="1">
      <alignment horizontal="center" vertical="top" shrinkToFit="1"/>
    </xf>
    <xf numFmtId="4" fontId="5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3" fillId="0" borderId="1" xfId="0" applyNumberFormat="1" applyFont="1" applyFill="1" applyBorder="1" applyAlignment="1">
      <alignment vertical="top"/>
    </xf>
    <xf numFmtId="4" fontId="11" fillId="0" borderId="1" xfId="0" applyNumberFormat="1" applyFont="1" applyFill="1" applyBorder="1" applyAlignment="1">
      <alignment vertical="top"/>
    </xf>
    <xf numFmtId="4" fontId="2" fillId="0" borderId="1" xfId="5" applyNumberFormat="1" applyFont="1" applyFill="1" applyBorder="1" applyAlignment="1">
      <alignment horizontal="center" vertical="top" wrapText="1"/>
    </xf>
    <xf numFmtId="4" fontId="15" fillId="0" borderId="1" xfId="8" applyNumberFormat="1" applyFont="1" applyFill="1" applyBorder="1" applyAlignment="1" applyProtection="1">
      <alignment horizontal="center" vertical="top" shrinkToFit="1"/>
    </xf>
    <xf numFmtId="4" fontId="17" fillId="0" borderId="1" xfId="8" applyNumberFormat="1" applyFont="1" applyFill="1" applyBorder="1" applyProtection="1">
      <alignment horizontal="right" vertical="top" shrinkToFit="1"/>
    </xf>
    <xf numFmtId="4" fontId="7" fillId="0" borderId="1" xfId="0" applyNumberFormat="1" applyFont="1" applyFill="1" applyBorder="1" applyAlignment="1">
      <alignment horizontal="right" vertical="top" wrapText="1"/>
    </xf>
    <xf numFmtId="4" fontId="18" fillId="0" borderId="1" xfId="8" applyNumberFormat="1" applyFont="1" applyFill="1" applyBorder="1" applyProtection="1">
      <alignment horizontal="right" vertical="top" shrinkToFit="1"/>
    </xf>
    <xf numFmtId="4" fontId="15" fillId="0" borderId="1" xfId="8" applyNumberFormat="1" applyFont="1" applyFill="1" applyBorder="1" applyProtection="1">
      <alignment horizontal="right" vertical="top" shrinkToFit="1"/>
    </xf>
    <xf numFmtId="4" fontId="22" fillId="0" borderId="1" xfId="0" applyNumberFormat="1" applyFont="1" applyFill="1" applyBorder="1"/>
    <xf numFmtId="4" fontId="20" fillId="0" borderId="1" xfId="8" applyNumberFormat="1" applyFont="1" applyFill="1" applyBorder="1" applyProtection="1">
      <alignment horizontal="right" vertical="top" shrinkToFit="1"/>
    </xf>
    <xf numFmtId="4" fontId="7" fillId="0" borderId="1" xfId="5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vertical="top" wrapText="1"/>
    </xf>
    <xf numFmtId="0" fontId="4" fillId="2" borderId="1" xfId="2" applyFont="1" applyFill="1" applyBorder="1" applyAlignment="1" applyProtection="1">
      <alignment horizontal="center" vertical="top" wrapText="1"/>
    </xf>
    <xf numFmtId="0" fontId="4" fillId="0" borderId="1" xfId="3" applyFont="1" applyBorder="1" applyAlignment="1" applyProtection="1">
      <alignment horizontal="center" vertical="top" wrapText="1"/>
    </xf>
    <xf numFmtId="49" fontId="4" fillId="0" borderId="1" xfId="4" applyNumberFormat="1" applyFont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9">
    <cellStyle name="st25" xfId="8"/>
    <cellStyle name="xl23" xfId="6"/>
    <cellStyle name="xl38" xfId="7"/>
    <cellStyle name="Обычный" xfId="0" builtinId="0"/>
    <cellStyle name="Обычный 2" xfId="1"/>
    <cellStyle name="Обычный 3" xfId="2"/>
    <cellStyle name="Обычный 4" xfId="3"/>
    <cellStyle name="Обычный 6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"/>
  <sheetViews>
    <sheetView tabSelected="1" workbookViewId="0">
      <selection activeCell="B130" sqref="B130"/>
    </sheetView>
  </sheetViews>
  <sheetFormatPr defaultRowHeight="15"/>
  <cols>
    <col min="1" max="1" width="5" customWidth="1"/>
    <col min="2" max="2" width="26.140625" style="33" customWidth="1"/>
    <col min="3" max="3" width="14.42578125" customWidth="1"/>
    <col min="4" max="4" width="15.140625" customWidth="1"/>
    <col min="5" max="5" width="10" customWidth="1"/>
    <col min="6" max="6" width="16.5703125" customWidth="1"/>
    <col min="7" max="7" width="16.28515625" customWidth="1"/>
    <col min="8" max="10" width="16.42578125" customWidth="1"/>
    <col min="11" max="12" width="15.140625" customWidth="1"/>
    <col min="13" max="13" width="16.28515625" customWidth="1"/>
  </cols>
  <sheetData>
    <row r="1" spans="1:13">
      <c r="C1" s="91" t="s">
        <v>10</v>
      </c>
      <c r="D1" s="91"/>
      <c r="E1" s="91"/>
      <c r="F1" s="91"/>
      <c r="G1" s="91"/>
      <c r="H1" s="91"/>
      <c r="I1" s="91"/>
      <c r="J1" s="91"/>
      <c r="K1" s="91"/>
    </row>
    <row r="2" spans="1:13">
      <c r="C2" s="92" t="s">
        <v>26</v>
      </c>
      <c r="D2" s="93"/>
      <c r="E2" s="93"/>
      <c r="F2" s="93"/>
      <c r="G2" s="93"/>
      <c r="H2" s="93"/>
      <c r="I2" s="93"/>
      <c r="J2" s="93"/>
      <c r="K2" s="93"/>
    </row>
    <row r="3" spans="1:13">
      <c r="C3" s="94" t="s">
        <v>11</v>
      </c>
      <c r="D3" s="94"/>
      <c r="E3" s="94"/>
      <c r="F3" s="94"/>
      <c r="G3" s="94"/>
      <c r="H3" s="94"/>
      <c r="I3" s="94"/>
      <c r="J3" s="94"/>
      <c r="K3" s="94"/>
    </row>
    <row r="4" spans="1:13">
      <c r="C4" s="95" t="s">
        <v>178</v>
      </c>
      <c r="D4" s="95"/>
      <c r="E4" s="95"/>
      <c r="F4" s="95"/>
      <c r="G4" s="95"/>
      <c r="H4" s="95"/>
      <c r="I4" s="95"/>
      <c r="J4" s="95"/>
      <c r="K4" s="95"/>
      <c r="L4" s="95"/>
    </row>
    <row r="6" spans="1:13">
      <c r="A6" s="96" t="s">
        <v>6</v>
      </c>
      <c r="B6" s="97" t="s">
        <v>1</v>
      </c>
      <c r="C6" s="98" t="s">
        <v>2</v>
      </c>
      <c r="D6" s="99" t="s">
        <v>3</v>
      </c>
      <c r="E6" s="100" t="s">
        <v>4</v>
      </c>
      <c r="F6" s="101" t="s">
        <v>0</v>
      </c>
      <c r="G6" s="101" t="s">
        <v>181</v>
      </c>
      <c r="H6" s="101" t="s">
        <v>9</v>
      </c>
      <c r="I6" s="101" t="s">
        <v>182</v>
      </c>
      <c r="J6" s="101" t="s">
        <v>5</v>
      </c>
      <c r="K6" s="101" t="s">
        <v>8</v>
      </c>
      <c r="L6" s="101"/>
      <c r="M6" s="101"/>
    </row>
    <row r="7" spans="1:13">
      <c r="A7" s="96"/>
      <c r="B7" s="97"/>
      <c r="C7" s="98"/>
      <c r="D7" s="99"/>
      <c r="E7" s="100"/>
      <c r="F7" s="101"/>
      <c r="G7" s="101"/>
      <c r="H7" s="101"/>
      <c r="I7" s="101"/>
      <c r="J7" s="101"/>
      <c r="K7" s="101"/>
      <c r="L7" s="101"/>
      <c r="M7" s="101"/>
    </row>
    <row r="8" spans="1:13" ht="15.75">
      <c r="A8" s="96"/>
      <c r="B8" s="97"/>
      <c r="C8" s="98"/>
      <c r="D8" s="99"/>
      <c r="E8" s="100"/>
      <c r="F8" s="101"/>
      <c r="G8" s="101"/>
      <c r="H8" s="101"/>
      <c r="I8" s="101"/>
      <c r="J8" s="101"/>
      <c r="K8" s="44" t="s">
        <v>151</v>
      </c>
      <c r="L8" s="44" t="s">
        <v>152</v>
      </c>
      <c r="M8" s="44" t="s">
        <v>183</v>
      </c>
    </row>
    <row r="9" spans="1:13" ht="15.75">
      <c r="A9" s="3">
        <v>1</v>
      </c>
      <c r="B9" s="34">
        <v>2</v>
      </c>
      <c r="C9" s="44">
        <v>3</v>
      </c>
      <c r="D9" s="44">
        <v>4</v>
      </c>
      <c r="E9" s="44">
        <v>5</v>
      </c>
      <c r="F9" s="44">
        <v>6</v>
      </c>
      <c r="G9" s="44">
        <v>7</v>
      </c>
      <c r="H9" s="44">
        <v>8</v>
      </c>
      <c r="I9" s="44">
        <v>9</v>
      </c>
      <c r="J9" s="44">
        <v>10</v>
      </c>
      <c r="K9" s="44">
        <v>11</v>
      </c>
      <c r="L9" s="44">
        <v>12</v>
      </c>
      <c r="M9" s="44">
        <v>13</v>
      </c>
    </row>
    <row r="10" spans="1:13" ht="57">
      <c r="A10" s="3">
        <v>1</v>
      </c>
      <c r="B10" s="34"/>
      <c r="C10" s="44" t="s">
        <v>48</v>
      </c>
      <c r="D10" s="16" t="s">
        <v>66</v>
      </c>
      <c r="E10" s="45"/>
      <c r="F10" s="44"/>
      <c r="G10" s="76">
        <f t="shared" ref="G10:M10" si="0">G11+G19+G26+G29+G37+G48+G51+G66+G72</f>
        <v>193886489.80000001</v>
      </c>
      <c r="H10" s="76">
        <f t="shared" si="0"/>
        <v>209932132.18000001</v>
      </c>
      <c r="I10" s="76">
        <f t="shared" si="0"/>
        <v>137774946.54999998</v>
      </c>
      <c r="J10" s="76">
        <f t="shared" si="0"/>
        <v>185173346.76000002</v>
      </c>
      <c r="K10" s="76">
        <f t="shared" si="0"/>
        <v>218281963.90000001</v>
      </c>
      <c r="L10" s="76">
        <f t="shared" si="0"/>
        <v>228642240.27000001</v>
      </c>
      <c r="M10" s="76">
        <f t="shared" si="0"/>
        <v>241544678.94</v>
      </c>
    </row>
    <row r="11" spans="1:13" ht="25.5">
      <c r="A11" s="3"/>
      <c r="B11" s="34"/>
      <c r="C11" s="21" t="s">
        <v>64</v>
      </c>
      <c r="D11" s="22" t="s">
        <v>62</v>
      </c>
      <c r="E11" s="45"/>
      <c r="F11" s="44"/>
      <c r="G11" s="77">
        <f>G12</f>
        <v>170936680</v>
      </c>
      <c r="H11" s="77">
        <f t="shared" ref="H11:M11" si="1">H12</f>
        <v>185187248.31</v>
      </c>
      <c r="I11" s="77">
        <f t="shared" si="1"/>
        <v>126084686.89</v>
      </c>
      <c r="J11" s="77">
        <f t="shared" si="1"/>
        <v>157886634.87</v>
      </c>
      <c r="K11" s="77">
        <f t="shared" si="1"/>
        <v>194970560</v>
      </c>
      <c r="L11" s="77">
        <f t="shared" si="1"/>
        <v>205107890</v>
      </c>
      <c r="M11" s="77">
        <f t="shared" si="1"/>
        <v>215358540</v>
      </c>
    </row>
    <row r="12" spans="1:13" ht="25.5">
      <c r="A12" s="3"/>
      <c r="B12" s="35" t="s">
        <v>63</v>
      </c>
      <c r="C12" s="21" t="s">
        <v>65</v>
      </c>
      <c r="D12" s="23"/>
      <c r="E12" s="45"/>
      <c r="F12" s="44"/>
      <c r="G12" s="77">
        <f>G13+G14+G15+G16+G17+G18</f>
        <v>170936680</v>
      </c>
      <c r="H12" s="77">
        <f t="shared" ref="H12:M12" si="2">H13+H14+H15+H16+H17+H18</f>
        <v>185187248.31</v>
      </c>
      <c r="I12" s="77">
        <f t="shared" si="2"/>
        <v>126084686.89</v>
      </c>
      <c r="J12" s="77">
        <f t="shared" si="2"/>
        <v>157886634.87</v>
      </c>
      <c r="K12" s="77">
        <f t="shared" si="2"/>
        <v>194970560</v>
      </c>
      <c r="L12" s="77">
        <f t="shared" si="2"/>
        <v>205107890</v>
      </c>
      <c r="M12" s="77">
        <f t="shared" si="2"/>
        <v>215358540</v>
      </c>
    </row>
    <row r="13" spans="1:13" ht="204">
      <c r="A13" s="2"/>
      <c r="B13" s="38" t="s">
        <v>190</v>
      </c>
      <c r="C13" s="9" t="s">
        <v>12</v>
      </c>
      <c r="D13" s="1"/>
      <c r="E13" s="45" t="s">
        <v>25</v>
      </c>
      <c r="F13" s="12" t="s">
        <v>18</v>
      </c>
      <c r="G13" s="71">
        <v>163403440</v>
      </c>
      <c r="H13" s="81">
        <v>177691950</v>
      </c>
      <c r="I13" s="71">
        <v>120374041.73999999</v>
      </c>
      <c r="J13" s="71">
        <v>150154335.22999999</v>
      </c>
      <c r="K13" s="81">
        <v>187092000</v>
      </c>
      <c r="L13" s="78">
        <v>196834050</v>
      </c>
      <c r="M13" s="78">
        <v>206705250</v>
      </c>
    </row>
    <row r="14" spans="1:13" ht="204">
      <c r="A14" s="2"/>
      <c r="B14" s="38" t="s">
        <v>124</v>
      </c>
      <c r="C14" s="10" t="s">
        <v>13</v>
      </c>
      <c r="D14" s="1"/>
      <c r="E14" s="45" t="s">
        <v>25</v>
      </c>
      <c r="F14" s="12" t="s">
        <v>18</v>
      </c>
      <c r="G14" s="71">
        <v>1077300</v>
      </c>
      <c r="H14" s="71">
        <v>451753.41</v>
      </c>
      <c r="I14" s="71">
        <v>451753.41</v>
      </c>
      <c r="J14" s="71">
        <v>1178218.3400000001</v>
      </c>
      <c r="K14" s="81">
        <v>456300</v>
      </c>
      <c r="L14" s="78">
        <v>480150</v>
      </c>
      <c r="M14" s="78">
        <v>504000</v>
      </c>
    </row>
    <row r="15" spans="1:13" ht="165.75">
      <c r="A15" s="2"/>
      <c r="B15" s="39" t="s">
        <v>191</v>
      </c>
      <c r="C15" s="10" t="s">
        <v>14</v>
      </c>
      <c r="D15" s="1"/>
      <c r="E15" s="45" t="s">
        <v>25</v>
      </c>
      <c r="F15" s="12" t="s">
        <v>18</v>
      </c>
      <c r="G15" s="71">
        <v>702900</v>
      </c>
      <c r="H15" s="71">
        <v>1443874.9</v>
      </c>
      <c r="I15" s="71">
        <v>1443874.9</v>
      </c>
      <c r="J15" s="71">
        <v>924321.85</v>
      </c>
      <c r="K15" s="81">
        <v>1505700</v>
      </c>
      <c r="L15" s="78">
        <v>1584450</v>
      </c>
      <c r="M15" s="78">
        <v>1663650</v>
      </c>
    </row>
    <row r="16" spans="1:13" ht="280.5">
      <c r="A16" s="2"/>
      <c r="B16" s="39" t="s">
        <v>192</v>
      </c>
      <c r="C16" s="10" t="s">
        <v>15</v>
      </c>
      <c r="D16" s="1"/>
      <c r="E16" s="45" t="s">
        <v>25</v>
      </c>
      <c r="F16" s="12" t="s">
        <v>18</v>
      </c>
      <c r="G16" s="71">
        <v>126720</v>
      </c>
      <c r="H16" s="78">
        <v>1257520</v>
      </c>
      <c r="I16" s="71">
        <v>1125797.6399999999</v>
      </c>
      <c r="J16" s="71">
        <v>661202.96</v>
      </c>
      <c r="K16" s="78">
        <v>1323960</v>
      </c>
      <c r="L16" s="78">
        <v>1393480</v>
      </c>
      <c r="M16" s="78">
        <v>1463000</v>
      </c>
    </row>
    <row r="17" spans="1:17" ht="127.5">
      <c r="A17" s="2"/>
      <c r="B17" s="10" t="s">
        <v>193</v>
      </c>
      <c r="C17" s="10" t="s">
        <v>116</v>
      </c>
      <c r="D17" s="1"/>
      <c r="E17" s="45" t="s">
        <v>25</v>
      </c>
      <c r="F17" s="12" t="s">
        <v>18</v>
      </c>
      <c r="G17" s="71">
        <v>1546200</v>
      </c>
      <c r="H17" s="78">
        <v>69750</v>
      </c>
      <c r="I17" s="71">
        <v>49219.199999999997</v>
      </c>
      <c r="J17" s="71">
        <v>1477156.05</v>
      </c>
      <c r="K17" s="78">
        <v>73800</v>
      </c>
      <c r="L17" s="78">
        <v>77400</v>
      </c>
      <c r="M17" s="78">
        <v>81000</v>
      </c>
    </row>
    <row r="18" spans="1:17" ht="127.5">
      <c r="A18" s="2"/>
      <c r="B18" s="10" t="s">
        <v>194</v>
      </c>
      <c r="C18" s="10" t="s">
        <v>117</v>
      </c>
      <c r="D18" s="1"/>
      <c r="E18" s="45" t="s">
        <v>25</v>
      </c>
      <c r="F18" s="12" t="s">
        <v>18</v>
      </c>
      <c r="G18" s="71">
        <v>4080120</v>
      </c>
      <c r="H18" s="78">
        <v>4272400</v>
      </c>
      <c r="I18" s="71">
        <v>2640000</v>
      </c>
      <c r="J18" s="71">
        <v>3491400.44</v>
      </c>
      <c r="K18" s="78">
        <v>4518800</v>
      </c>
      <c r="L18" s="78">
        <v>4738360</v>
      </c>
      <c r="M18" s="78">
        <v>4941640</v>
      </c>
    </row>
    <row r="19" spans="1:17" ht="127.5">
      <c r="A19" s="2"/>
      <c r="B19" s="10"/>
      <c r="C19" s="24" t="s">
        <v>67</v>
      </c>
      <c r="D19" s="25" t="s">
        <v>68</v>
      </c>
      <c r="E19" s="45"/>
      <c r="F19" s="12"/>
      <c r="G19" s="31">
        <f>G20</f>
        <v>5246638.1899999995</v>
      </c>
      <c r="H19" s="31">
        <f t="shared" ref="H19:M20" si="3">H20</f>
        <v>5246638.1899999995</v>
      </c>
      <c r="I19" s="31">
        <f>I20</f>
        <v>3519941.66</v>
      </c>
      <c r="J19" s="31">
        <f t="shared" si="3"/>
        <v>4978776.43</v>
      </c>
      <c r="K19" s="31">
        <f t="shared" si="3"/>
        <v>5585403.8999999994</v>
      </c>
      <c r="L19" s="31">
        <f t="shared" si="3"/>
        <v>5710350.2699999996</v>
      </c>
      <c r="M19" s="31">
        <f t="shared" si="3"/>
        <v>8032138.9399999995</v>
      </c>
      <c r="O19" s="54"/>
      <c r="P19" s="54"/>
      <c r="Q19" s="54"/>
    </row>
    <row r="20" spans="1:17" ht="51">
      <c r="A20" s="2"/>
      <c r="B20" s="25" t="s">
        <v>69</v>
      </c>
      <c r="C20" s="24" t="s">
        <v>70</v>
      </c>
      <c r="D20" s="25"/>
      <c r="E20" s="45"/>
      <c r="F20" s="12"/>
      <c r="G20" s="31">
        <f>G21</f>
        <v>5246638.1899999995</v>
      </c>
      <c r="H20" s="31">
        <f>H21</f>
        <v>5246638.1899999995</v>
      </c>
      <c r="I20" s="31">
        <f t="shared" ref="I20" si="4">I21</f>
        <v>3519941.66</v>
      </c>
      <c r="J20" s="31">
        <f t="shared" si="3"/>
        <v>4978776.43</v>
      </c>
      <c r="K20" s="31">
        <f t="shared" si="3"/>
        <v>5585403.8999999994</v>
      </c>
      <c r="L20" s="31">
        <f t="shared" si="3"/>
        <v>5710350.2699999996</v>
      </c>
      <c r="M20" s="31">
        <f t="shared" si="3"/>
        <v>8032138.9399999995</v>
      </c>
      <c r="O20" s="55"/>
      <c r="P20" s="54"/>
      <c r="Q20" s="54"/>
    </row>
    <row r="21" spans="1:17" ht="127.5">
      <c r="A21" s="2"/>
      <c r="B21" s="25" t="s">
        <v>196</v>
      </c>
      <c r="C21" s="24" t="s">
        <v>197</v>
      </c>
      <c r="D21" s="25"/>
      <c r="E21" s="53"/>
      <c r="F21" s="12"/>
      <c r="G21" s="31">
        <f>G22+G23+G24+G25</f>
        <v>5246638.1899999995</v>
      </c>
      <c r="H21" s="31">
        <f t="shared" ref="H21:M21" si="5">H22+H23+H24+H25</f>
        <v>5246638.1899999995</v>
      </c>
      <c r="I21" s="31">
        <f t="shared" si="5"/>
        <v>3519941.66</v>
      </c>
      <c r="J21" s="31">
        <f t="shared" si="5"/>
        <v>4978776.43</v>
      </c>
      <c r="K21" s="31">
        <f t="shared" si="5"/>
        <v>5585403.8999999994</v>
      </c>
      <c r="L21" s="31">
        <f t="shared" si="5"/>
        <v>5710350.2699999996</v>
      </c>
      <c r="M21" s="31">
        <f t="shared" si="5"/>
        <v>8032138.9399999995</v>
      </c>
      <c r="O21" s="55"/>
      <c r="P21" s="54"/>
      <c r="Q21" s="54"/>
    </row>
    <row r="22" spans="1:17" ht="204">
      <c r="A22" s="2"/>
      <c r="B22" s="36" t="s">
        <v>125</v>
      </c>
      <c r="C22" s="10" t="s">
        <v>122</v>
      </c>
      <c r="D22" s="1"/>
      <c r="E22" s="45" t="s">
        <v>25</v>
      </c>
      <c r="F22" s="12" t="s">
        <v>19</v>
      </c>
      <c r="G22" s="13">
        <v>2712082.49</v>
      </c>
      <c r="H22" s="13">
        <v>2712082.49</v>
      </c>
      <c r="I22" s="71">
        <v>1809096.34</v>
      </c>
      <c r="J22" s="71">
        <v>2579775.46</v>
      </c>
      <c r="K22" s="70">
        <v>2950191.96</v>
      </c>
      <c r="L22" s="70">
        <v>3004310.73</v>
      </c>
      <c r="M22" s="70">
        <v>4216037.55</v>
      </c>
      <c r="O22" s="55"/>
      <c r="P22" s="54"/>
      <c r="Q22" s="54"/>
    </row>
    <row r="23" spans="1:17" ht="242.25">
      <c r="A23" s="2"/>
      <c r="B23" s="36" t="s">
        <v>127</v>
      </c>
      <c r="C23" s="10" t="s">
        <v>126</v>
      </c>
      <c r="D23" s="1"/>
      <c r="E23" s="45" t="s">
        <v>25</v>
      </c>
      <c r="F23" s="12" t="s">
        <v>19</v>
      </c>
      <c r="G23" s="13">
        <v>13756.53</v>
      </c>
      <c r="H23" s="13">
        <v>13756.53</v>
      </c>
      <c r="I23" s="71">
        <v>10682.17</v>
      </c>
      <c r="J23" s="71">
        <v>13473.9</v>
      </c>
      <c r="K23" s="70">
        <v>13163.37</v>
      </c>
      <c r="L23" s="70">
        <v>13862.78</v>
      </c>
      <c r="M23" s="70">
        <v>19456.900000000001</v>
      </c>
      <c r="O23" s="54"/>
      <c r="P23" s="54"/>
      <c r="Q23" s="54"/>
    </row>
    <row r="24" spans="1:17" ht="204">
      <c r="A24" s="2"/>
      <c r="B24" s="36" t="s">
        <v>195</v>
      </c>
      <c r="C24" s="10" t="s">
        <v>121</v>
      </c>
      <c r="D24" s="1"/>
      <c r="E24" s="45" t="s">
        <v>25</v>
      </c>
      <c r="F24" s="12" t="s">
        <v>19</v>
      </c>
      <c r="G24" s="13">
        <v>2879784.57</v>
      </c>
      <c r="H24" s="13">
        <v>2879784.57</v>
      </c>
      <c r="I24" s="71">
        <v>1905917.53</v>
      </c>
      <c r="J24" s="71">
        <v>2666399.1800000002</v>
      </c>
      <c r="K24" s="70">
        <v>2921260.93</v>
      </c>
      <c r="L24" s="70">
        <v>2989547.05</v>
      </c>
      <c r="M24" s="70">
        <v>4198732.57</v>
      </c>
    </row>
    <row r="25" spans="1:17" ht="204">
      <c r="A25" s="2"/>
      <c r="B25" s="36" t="s">
        <v>128</v>
      </c>
      <c r="C25" s="10" t="s">
        <v>123</v>
      </c>
      <c r="D25" s="1"/>
      <c r="E25" s="45" t="s">
        <v>25</v>
      </c>
      <c r="F25" s="12" t="s">
        <v>19</v>
      </c>
      <c r="G25" s="13">
        <v>-358985.4</v>
      </c>
      <c r="H25" s="13">
        <v>-358985.4</v>
      </c>
      <c r="I25" s="71">
        <v>-205754.38</v>
      </c>
      <c r="J25" s="71">
        <v>-280872.11</v>
      </c>
      <c r="K25" s="70">
        <v>-299212.36</v>
      </c>
      <c r="L25" s="70">
        <v>-297370.28999999998</v>
      </c>
      <c r="M25" s="70">
        <v>-402088.08</v>
      </c>
    </row>
    <row r="26" spans="1:17" ht="38.25">
      <c r="A26" s="2"/>
      <c r="B26" s="10"/>
      <c r="C26" s="24" t="s">
        <v>72</v>
      </c>
      <c r="D26" s="25" t="s">
        <v>71</v>
      </c>
      <c r="E26" s="45" t="s">
        <v>25</v>
      </c>
      <c r="F26" s="12"/>
      <c r="G26" s="31">
        <f>G27</f>
        <v>0</v>
      </c>
      <c r="H26" s="31">
        <f t="shared" ref="H26:M26" si="6">H27</f>
        <v>121198.07</v>
      </c>
      <c r="I26" s="31">
        <f t="shared" si="6"/>
        <v>121198.07</v>
      </c>
      <c r="J26" s="31">
        <f t="shared" si="6"/>
        <v>-6245.5</v>
      </c>
      <c r="K26" s="31">
        <f t="shared" si="6"/>
        <v>51500</v>
      </c>
      <c r="L26" s="31">
        <f t="shared" si="6"/>
        <v>54000</v>
      </c>
      <c r="M26" s="31">
        <f t="shared" si="6"/>
        <v>56000</v>
      </c>
    </row>
    <row r="27" spans="1:17" ht="38.25">
      <c r="A27" s="2"/>
      <c r="B27" s="24" t="s">
        <v>16</v>
      </c>
      <c r="C27" s="24" t="s">
        <v>198</v>
      </c>
      <c r="D27" s="25"/>
      <c r="E27" s="53" t="s">
        <v>25</v>
      </c>
      <c r="F27" s="12"/>
      <c r="G27" s="31">
        <f>G28</f>
        <v>0</v>
      </c>
      <c r="H27" s="31">
        <f t="shared" ref="H27:M27" si="7">H28</f>
        <v>121198.07</v>
      </c>
      <c r="I27" s="31">
        <f t="shared" si="7"/>
        <v>121198.07</v>
      </c>
      <c r="J27" s="31">
        <f t="shared" si="7"/>
        <v>-6245.5</v>
      </c>
      <c r="K27" s="31">
        <f t="shared" si="7"/>
        <v>51500</v>
      </c>
      <c r="L27" s="31">
        <f t="shared" si="7"/>
        <v>54000</v>
      </c>
      <c r="M27" s="31">
        <f t="shared" si="7"/>
        <v>56000</v>
      </c>
    </row>
    <row r="28" spans="1:17" ht="63.75">
      <c r="A28" s="2"/>
      <c r="B28" s="10" t="s">
        <v>16</v>
      </c>
      <c r="C28" s="10" t="s">
        <v>17</v>
      </c>
      <c r="D28" s="1"/>
      <c r="E28" s="45" t="s">
        <v>25</v>
      </c>
      <c r="F28" s="12" t="s">
        <v>18</v>
      </c>
      <c r="G28" s="13">
        <v>0</v>
      </c>
      <c r="H28" s="68">
        <v>121198.07</v>
      </c>
      <c r="I28" s="68">
        <v>121198.07</v>
      </c>
      <c r="J28" s="82">
        <v>-6245.5</v>
      </c>
      <c r="K28" s="13">
        <v>51500</v>
      </c>
      <c r="L28" s="13">
        <v>54000</v>
      </c>
      <c r="M28" s="78">
        <v>56000</v>
      </c>
    </row>
    <row r="29" spans="1:17" ht="38.25">
      <c r="A29" s="2"/>
      <c r="B29" s="10"/>
      <c r="C29" s="24" t="s">
        <v>74</v>
      </c>
      <c r="D29" s="24" t="s">
        <v>73</v>
      </c>
      <c r="E29" s="45"/>
      <c r="F29" s="12"/>
      <c r="G29" s="31">
        <f>G30+G32</f>
        <v>11362000</v>
      </c>
      <c r="H29" s="31">
        <f t="shared" ref="H29:M29" si="8">H30+H32</f>
        <v>11033000</v>
      </c>
      <c r="I29" s="31">
        <f t="shared" si="8"/>
        <v>2856176.73</v>
      </c>
      <c r="J29" s="31">
        <f t="shared" si="8"/>
        <v>12897555.800000001</v>
      </c>
      <c r="K29" s="31">
        <f t="shared" si="8"/>
        <v>12089000</v>
      </c>
      <c r="L29" s="31">
        <f t="shared" si="8"/>
        <v>12215000</v>
      </c>
      <c r="M29" s="31">
        <f t="shared" si="8"/>
        <v>12343000</v>
      </c>
    </row>
    <row r="30" spans="1:17" ht="38.25">
      <c r="A30" s="2"/>
      <c r="B30" s="24" t="s">
        <v>76</v>
      </c>
      <c r="C30" s="24" t="s">
        <v>75</v>
      </c>
      <c r="D30" s="24"/>
      <c r="E30" s="45"/>
      <c r="F30" s="12"/>
      <c r="G30" s="31">
        <f>G31</f>
        <v>5612000</v>
      </c>
      <c r="H30" s="31">
        <f t="shared" ref="H30:M30" si="9">H31</f>
        <v>6149000</v>
      </c>
      <c r="I30" s="31">
        <f t="shared" si="9"/>
        <v>472879.56</v>
      </c>
      <c r="J30" s="31">
        <f t="shared" si="9"/>
        <v>5984275.2400000002</v>
      </c>
      <c r="K30" s="31">
        <f t="shared" si="9"/>
        <v>6803000</v>
      </c>
      <c r="L30" s="31">
        <f t="shared" si="9"/>
        <v>6929000</v>
      </c>
      <c r="M30" s="31">
        <f t="shared" si="9"/>
        <v>7057000</v>
      </c>
    </row>
    <row r="31" spans="1:17" ht="76.5">
      <c r="A31" s="2"/>
      <c r="B31" s="10" t="s">
        <v>129</v>
      </c>
      <c r="C31" s="10" t="s">
        <v>32</v>
      </c>
      <c r="D31" s="1"/>
      <c r="E31" s="45" t="s">
        <v>25</v>
      </c>
      <c r="F31" s="12" t="s">
        <v>18</v>
      </c>
      <c r="G31" s="13">
        <v>5612000</v>
      </c>
      <c r="H31" s="13">
        <v>6149000</v>
      </c>
      <c r="I31" s="72">
        <v>472879.56</v>
      </c>
      <c r="J31" s="83">
        <v>5984275.2400000002</v>
      </c>
      <c r="K31" s="13">
        <v>6803000</v>
      </c>
      <c r="L31" s="13">
        <v>6929000</v>
      </c>
      <c r="M31" s="78">
        <v>7057000</v>
      </c>
    </row>
    <row r="32" spans="1:17" ht="25.5">
      <c r="A32" s="2"/>
      <c r="B32" s="25" t="s">
        <v>77</v>
      </c>
      <c r="C32" s="24" t="s">
        <v>78</v>
      </c>
      <c r="D32" s="25"/>
      <c r="E32" s="45"/>
      <c r="F32" s="12"/>
      <c r="G32" s="31">
        <f>G33+G35</f>
        <v>5750000</v>
      </c>
      <c r="H32" s="31">
        <f t="shared" ref="H32:M32" si="10">H33+H35</f>
        <v>4884000</v>
      </c>
      <c r="I32" s="31">
        <f t="shared" si="10"/>
        <v>2383297.17</v>
      </c>
      <c r="J32" s="31">
        <f t="shared" si="10"/>
        <v>6913280.5600000005</v>
      </c>
      <c r="K32" s="31">
        <f t="shared" si="10"/>
        <v>5286000</v>
      </c>
      <c r="L32" s="31">
        <f t="shared" si="10"/>
        <v>5286000</v>
      </c>
      <c r="M32" s="31">
        <f t="shared" si="10"/>
        <v>5286000</v>
      </c>
    </row>
    <row r="33" spans="1:13" ht="38.25">
      <c r="A33" s="2"/>
      <c r="B33" s="25" t="s">
        <v>199</v>
      </c>
      <c r="C33" s="24" t="s">
        <v>200</v>
      </c>
      <c r="D33" s="25"/>
      <c r="E33" s="53"/>
      <c r="F33" s="12"/>
      <c r="G33" s="31">
        <f>G34</f>
        <v>3370000</v>
      </c>
      <c r="H33" s="31">
        <f t="shared" ref="H33:M33" si="11">H34</f>
        <v>2837000</v>
      </c>
      <c r="I33" s="31">
        <f t="shared" si="11"/>
        <v>2064161.96</v>
      </c>
      <c r="J33" s="31">
        <f t="shared" si="11"/>
        <v>3433035.58</v>
      </c>
      <c r="K33" s="31">
        <f t="shared" si="11"/>
        <v>3239000</v>
      </c>
      <c r="L33" s="31">
        <f t="shared" si="11"/>
        <v>3239000</v>
      </c>
      <c r="M33" s="31">
        <f t="shared" si="11"/>
        <v>3239000</v>
      </c>
    </row>
    <row r="34" spans="1:13" ht="63.75">
      <c r="A34" s="2"/>
      <c r="B34" s="10" t="s">
        <v>130</v>
      </c>
      <c r="C34" s="10" t="s">
        <v>33</v>
      </c>
      <c r="D34" s="1"/>
      <c r="E34" s="45" t="s">
        <v>25</v>
      </c>
      <c r="F34" s="12" t="s">
        <v>18</v>
      </c>
      <c r="G34" s="73">
        <v>3370000</v>
      </c>
      <c r="H34" s="13">
        <v>2837000</v>
      </c>
      <c r="I34" s="71">
        <v>2064161.96</v>
      </c>
      <c r="J34" s="84">
        <v>3433035.58</v>
      </c>
      <c r="K34" s="13">
        <v>3239000</v>
      </c>
      <c r="L34" s="13">
        <v>3239000</v>
      </c>
      <c r="M34" s="13">
        <v>3239000</v>
      </c>
    </row>
    <row r="35" spans="1:13" ht="38.25">
      <c r="A35" s="2"/>
      <c r="B35" s="24" t="s">
        <v>201</v>
      </c>
      <c r="C35" s="24" t="s">
        <v>202</v>
      </c>
      <c r="D35" s="25"/>
      <c r="E35" s="16"/>
      <c r="F35" s="26"/>
      <c r="G35" s="72">
        <f>G36</f>
        <v>2380000</v>
      </c>
      <c r="H35" s="72">
        <f t="shared" ref="H35:M35" si="12">H36</f>
        <v>2047000</v>
      </c>
      <c r="I35" s="72">
        <f t="shared" si="12"/>
        <v>319135.21000000002</v>
      </c>
      <c r="J35" s="72">
        <f t="shared" si="12"/>
        <v>3480244.98</v>
      </c>
      <c r="K35" s="72">
        <f t="shared" si="12"/>
        <v>2047000</v>
      </c>
      <c r="L35" s="72">
        <f t="shared" si="12"/>
        <v>2047000</v>
      </c>
      <c r="M35" s="72">
        <f t="shared" si="12"/>
        <v>2047000</v>
      </c>
    </row>
    <row r="36" spans="1:13" ht="63.75">
      <c r="A36" s="2"/>
      <c r="B36" s="10" t="s">
        <v>131</v>
      </c>
      <c r="C36" s="10" t="s">
        <v>34</v>
      </c>
      <c r="D36" s="1"/>
      <c r="E36" s="45" t="s">
        <v>25</v>
      </c>
      <c r="F36" s="12" t="s">
        <v>18</v>
      </c>
      <c r="G36" s="73">
        <v>2380000</v>
      </c>
      <c r="H36" s="78">
        <v>2047000</v>
      </c>
      <c r="I36" s="71">
        <v>319135.21000000002</v>
      </c>
      <c r="J36" s="83">
        <v>3480244.98</v>
      </c>
      <c r="K36" s="13">
        <v>2047000</v>
      </c>
      <c r="L36" s="13">
        <v>2047000</v>
      </c>
      <c r="M36" s="13">
        <v>2047000</v>
      </c>
    </row>
    <row r="37" spans="1:13" ht="102">
      <c r="A37" s="2"/>
      <c r="B37" s="10"/>
      <c r="C37" s="24" t="s">
        <v>80</v>
      </c>
      <c r="D37" s="25" t="s">
        <v>79</v>
      </c>
      <c r="E37" s="45"/>
      <c r="F37" s="12"/>
      <c r="G37" s="31">
        <f>G38+G43</f>
        <v>3972470</v>
      </c>
      <c r="H37" s="31">
        <f t="shared" ref="H37:M37" si="13">H38+H43</f>
        <v>4406846</v>
      </c>
      <c r="I37" s="31">
        <f t="shared" si="13"/>
        <v>3126969.66</v>
      </c>
      <c r="J37" s="31">
        <f t="shared" si="13"/>
        <v>7780887.669999999</v>
      </c>
      <c r="K37" s="31">
        <f t="shared" si="13"/>
        <v>4355500</v>
      </c>
      <c r="L37" s="31">
        <f t="shared" si="13"/>
        <v>4375000</v>
      </c>
      <c r="M37" s="31">
        <f t="shared" si="13"/>
        <v>4575000</v>
      </c>
    </row>
    <row r="38" spans="1:13" ht="165.75">
      <c r="A38" s="2"/>
      <c r="B38" s="56" t="s">
        <v>203</v>
      </c>
      <c r="C38" s="24" t="s">
        <v>204</v>
      </c>
      <c r="D38" s="25"/>
      <c r="E38" s="53"/>
      <c r="F38" s="12"/>
      <c r="G38" s="31">
        <f>G39+G41</f>
        <v>2072470</v>
      </c>
      <c r="H38" s="31">
        <f t="shared" ref="H38:M38" si="14">H39+H41</f>
        <v>2506846</v>
      </c>
      <c r="I38" s="31">
        <f t="shared" si="14"/>
        <v>2083147.9</v>
      </c>
      <c r="J38" s="31">
        <f t="shared" si="14"/>
        <v>6031685.0299999993</v>
      </c>
      <c r="K38" s="31">
        <f t="shared" si="14"/>
        <v>2455500</v>
      </c>
      <c r="L38" s="31">
        <f t="shared" si="14"/>
        <v>2375000</v>
      </c>
      <c r="M38" s="31">
        <f t="shared" si="14"/>
        <v>2375000</v>
      </c>
    </row>
    <row r="39" spans="1:13" ht="114.75">
      <c r="A39" s="2"/>
      <c r="B39" s="56" t="s">
        <v>205</v>
      </c>
      <c r="C39" s="24" t="s">
        <v>206</v>
      </c>
      <c r="D39" s="25"/>
      <c r="E39" s="53"/>
      <c r="F39" s="12"/>
      <c r="G39" s="31">
        <f>G40</f>
        <v>1855000</v>
      </c>
      <c r="H39" s="31">
        <f t="shared" ref="H39:M39" si="15">H40</f>
        <v>2265000</v>
      </c>
      <c r="I39" s="31">
        <f t="shared" si="15"/>
        <v>1897905.51</v>
      </c>
      <c r="J39" s="31">
        <f t="shared" si="15"/>
        <v>5826296.6799999997</v>
      </c>
      <c r="K39" s="31">
        <f t="shared" si="15"/>
        <v>2375000</v>
      </c>
      <c r="L39" s="31">
        <f t="shared" si="15"/>
        <v>2375000</v>
      </c>
      <c r="M39" s="31">
        <f t="shared" si="15"/>
        <v>2375000</v>
      </c>
    </row>
    <row r="40" spans="1:13" ht="140.25">
      <c r="A40" s="2"/>
      <c r="B40" s="36" t="s">
        <v>132</v>
      </c>
      <c r="C40" s="10" t="s">
        <v>22</v>
      </c>
      <c r="D40" s="1"/>
      <c r="E40" s="45" t="s">
        <v>25</v>
      </c>
      <c r="F40" s="12" t="s">
        <v>20</v>
      </c>
      <c r="G40" s="13">
        <v>1855000</v>
      </c>
      <c r="H40" s="13">
        <v>2265000</v>
      </c>
      <c r="I40" s="78">
        <v>1897905.51</v>
      </c>
      <c r="J40" s="71">
        <v>5826296.6799999997</v>
      </c>
      <c r="K40" s="13">
        <v>2375000</v>
      </c>
      <c r="L40" s="13">
        <v>2375000</v>
      </c>
      <c r="M40" s="13">
        <v>2375000</v>
      </c>
    </row>
    <row r="41" spans="1:13" ht="165.75">
      <c r="A41" s="2"/>
      <c r="B41" s="56" t="s">
        <v>207</v>
      </c>
      <c r="C41" s="24" t="s">
        <v>208</v>
      </c>
      <c r="D41" s="1"/>
      <c r="E41" s="53"/>
      <c r="F41" s="12"/>
      <c r="G41" s="31">
        <f>G42</f>
        <v>217470</v>
      </c>
      <c r="H41" s="31">
        <f t="shared" ref="H41:M41" si="16">H42</f>
        <v>241846</v>
      </c>
      <c r="I41" s="31">
        <f t="shared" si="16"/>
        <v>185242.39</v>
      </c>
      <c r="J41" s="31">
        <f t="shared" si="16"/>
        <v>205388.35</v>
      </c>
      <c r="K41" s="31">
        <f t="shared" si="16"/>
        <v>80500</v>
      </c>
      <c r="L41" s="31">
        <f t="shared" si="16"/>
        <v>0</v>
      </c>
      <c r="M41" s="31">
        <f t="shared" si="16"/>
        <v>0</v>
      </c>
    </row>
    <row r="42" spans="1:13" ht="114.75">
      <c r="A42" s="2"/>
      <c r="B42" s="10" t="s">
        <v>110</v>
      </c>
      <c r="C42" s="10" t="s">
        <v>47</v>
      </c>
      <c r="D42" s="1"/>
      <c r="E42" s="45" t="s">
        <v>25</v>
      </c>
      <c r="F42" s="12" t="s">
        <v>20</v>
      </c>
      <c r="G42" s="73">
        <v>217470</v>
      </c>
      <c r="H42" s="13">
        <v>241846</v>
      </c>
      <c r="I42" s="71">
        <v>185242.39</v>
      </c>
      <c r="J42" s="85">
        <v>205388.35</v>
      </c>
      <c r="K42" s="13">
        <v>80500</v>
      </c>
      <c r="L42" s="13">
        <v>0</v>
      </c>
      <c r="M42" s="13">
        <v>0</v>
      </c>
    </row>
    <row r="43" spans="1:13" ht="165.75">
      <c r="A43" s="2"/>
      <c r="B43" s="56" t="s">
        <v>209</v>
      </c>
      <c r="C43" s="24" t="s">
        <v>210</v>
      </c>
      <c r="D43" s="25"/>
      <c r="E43" s="16"/>
      <c r="F43" s="26"/>
      <c r="G43" s="72">
        <f>G44</f>
        <v>1900000</v>
      </c>
      <c r="H43" s="72">
        <f t="shared" ref="H43:M43" si="17">H44</f>
        <v>1900000</v>
      </c>
      <c r="I43" s="72">
        <f t="shared" si="17"/>
        <v>1043821.76</v>
      </c>
      <c r="J43" s="72">
        <f t="shared" si="17"/>
        <v>1749202.64</v>
      </c>
      <c r="K43" s="72">
        <f t="shared" si="17"/>
        <v>1900000</v>
      </c>
      <c r="L43" s="72">
        <f t="shared" si="17"/>
        <v>2000000</v>
      </c>
      <c r="M43" s="72">
        <f t="shared" si="17"/>
        <v>2200000</v>
      </c>
    </row>
    <row r="44" spans="1:13" ht="165.75">
      <c r="A44" s="2"/>
      <c r="B44" s="56" t="s">
        <v>211</v>
      </c>
      <c r="C44" s="24" t="s">
        <v>212</v>
      </c>
      <c r="D44" s="25"/>
      <c r="E44" s="16"/>
      <c r="F44" s="26"/>
      <c r="G44" s="72">
        <f>G45+G46</f>
        <v>1900000</v>
      </c>
      <c r="H44" s="72">
        <f t="shared" ref="H44:M44" si="18">H45+H46</f>
        <v>1900000</v>
      </c>
      <c r="I44" s="72">
        <f t="shared" si="18"/>
        <v>1043821.76</v>
      </c>
      <c r="J44" s="72">
        <f t="shared" si="18"/>
        <v>1749202.64</v>
      </c>
      <c r="K44" s="72">
        <f t="shared" si="18"/>
        <v>1900000</v>
      </c>
      <c r="L44" s="72">
        <f t="shared" si="18"/>
        <v>2000000</v>
      </c>
      <c r="M44" s="72">
        <f t="shared" si="18"/>
        <v>2200000</v>
      </c>
    </row>
    <row r="45" spans="1:13" ht="140.25">
      <c r="A45" s="2"/>
      <c r="B45" s="10" t="s">
        <v>133</v>
      </c>
      <c r="C45" s="10" t="s">
        <v>35</v>
      </c>
      <c r="D45" s="1"/>
      <c r="E45" s="45" t="s">
        <v>25</v>
      </c>
      <c r="F45" s="12" t="s">
        <v>20</v>
      </c>
      <c r="G45" s="13">
        <v>0</v>
      </c>
      <c r="H45" s="13">
        <v>0</v>
      </c>
      <c r="I45" s="13">
        <v>0</v>
      </c>
      <c r="J45" s="78">
        <v>0</v>
      </c>
      <c r="K45" s="13">
        <v>0</v>
      </c>
      <c r="L45" s="13">
        <v>0</v>
      </c>
      <c r="M45" s="13">
        <v>0</v>
      </c>
    </row>
    <row r="46" spans="1:13" ht="140.25">
      <c r="A46" s="2"/>
      <c r="B46" s="10" t="s">
        <v>133</v>
      </c>
      <c r="C46" s="10" t="s">
        <v>36</v>
      </c>
      <c r="D46" s="1"/>
      <c r="E46" s="45" t="s">
        <v>25</v>
      </c>
      <c r="F46" s="12" t="s">
        <v>45</v>
      </c>
      <c r="G46" s="13">
        <v>1900000</v>
      </c>
      <c r="H46" s="13">
        <v>1900000</v>
      </c>
      <c r="I46" s="74">
        <v>1043821.76</v>
      </c>
      <c r="J46" s="86">
        <v>1749202.64</v>
      </c>
      <c r="K46" s="13">
        <v>1900000</v>
      </c>
      <c r="L46" s="13">
        <v>2000000</v>
      </c>
      <c r="M46" s="13">
        <v>2200000</v>
      </c>
    </row>
    <row r="47" spans="1:13" ht="89.25">
      <c r="A47" s="2"/>
      <c r="B47" s="10"/>
      <c r="C47" s="24" t="s">
        <v>213</v>
      </c>
      <c r="D47" s="25" t="s">
        <v>81</v>
      </c>
      <c r="E47" s="53"/>
      <c r="F47" s="12"/>
      <c r="G47" s="31">
        <f>G48</f>
        <v>0</v>
      </c>
      <c r="H47" s="31">
        <f t="shared" ref="H47:M47" si="19">H48</f>
        <v>0</v>
      </c>
      <c r="I47" s="31">
        <f t="shared" si="19"/>
        <v>0</v>
      </c>
      <c r="J47" s="31">
        <f t="shared" si="19"/>
        <v>90543.06</v>
      </c>
      <c r="K47" s="31">
        <f t="shared" si="19"/>
        <v>0</v>
      </c>
      <c r="L47" s="31">
        <f t="shared" si="19"/>
        <v>0</v>
      </c>
      <c r="M47" s="31">
        <f t="shared" si="19"/>
        <v>0</v>
      </c>
    </row>
    <row r="48" spans="1:13" ht="51">
      <c r="A48" s="2"/>
      <c r="B48" s="1"/>
      <c r="C48" s="24" t="s">
        <v>215</v>
      </c>
      <c r="D48" s="25" t="s">
        <v>214</v>
      </c>
      <c r="E48" s="45"/>
      <c r="F48" s="12"/>
      <c r="G48" s="31">
        <f>G49</f>
        <v>0</v>
      </c>
      <c r="H48" s="31">
        <f t="shared" ref="H48:M48" si="20">H49</f>
        <v>0</v>
      </c>
      <c r="I48" s="31">
        <f t="shared" si="20"/>
        <v>0</v>
      </c>
      <c r="J48" s="31">
        <f t="shared" si="20"/>
        <v>90543.06</v>
      </c>
      <c r="K48" s="31">
        <f t="shared" si="20"/>
        <v>0</v>
      </c>
      <c r="L48" s="31">
        <f t="shared" si="20"/>
        <v>0</v>
      </c>
      <c r="M48" s="31">
        <f t="shared" si="20"/>
        <v>0</v>
      </c>
    </row>
    <row r="49" spans="1:13" ht="38.25">
      <c r="A49" s="2"/>
      <c r="B49" s="25" t="s">
        <v>216</v>
      </c>
      <c r="C49" s="24" t="s">
        <v>217</v>
      </c>
      <c r="D49" s="25"/>
      <c r="E49" s="53"/>
      <c r="F49" s="12"/>
      <c r="G49" s="31">
        <f>G50</f>
        <v>0</v>
      </c>
      <c r="H49" s="31">
        <f t="shared" ref="H49:M49" si="21">H50</f>
        <v>0</v>
      </c>
      <c r="I49" s="31">
        <f t="shared" si="21"/>
        <v>0</v>
      </c>
      <c r="J49" s="31">
        <f t="shared" si="21"/>
        <v>90543.06</v>
      </c>
      <c r="K49" s="31">
        <f t="shared" si="21"/>
        <v>0</v>
      </c>
      <c r="L49" s="31">
        <f t="shared" si="21"/>
        <v>0</v>
      </c>
      <c r="M49" s="31">
        <f t="shared" si="21"/>
        <v>0</v>
      </c>
    </row>
    <row r="50" spans="1:13" ht="114.75">
      <c r="A50" s="2"/>
      <c r="B50" s="10" t="s">
        <v>134</v>
      </c>
      <c r="C50" s="10" t="s">
        <v>50</v>
      </c>
      <c r="D50" s="1"/>
      <c r="E50" s="45" t="s">
        <v>25</v>
      </c>
      <c r="F50" s="45" t="s">
        <v>61</v>
      </c>
      <c r="G50" s="13">
        <v>0</v>
      </c>
      <c r="H50" s="13">
        <v>0</v>
      </c>
      <c r="I50" s="78">
        <v>0</v>
      </c>
      <c r="J50" s="75">
        <v>90543.06</v>
      </c>
      <c r="K50" s="13">
        <v>0</v>
      </c>
      <c r="L50" s="13">
        <v>0</v>
      </c>
      <c r="M50" s="78">
        <v>0</v>
      </c>
    </row>
    <row r="51" spans="1:13" ht="76.5">
      <c r="A51" s="2"/>
      <c r="B51" s="10"/>
      <c r="C51" s="24" t="s">
        <v>82</v>
      </c>
      <c r="D51" s="25" t="s">
        <v>135</v>
      </c>
      <c r="E51" s="45"/>
      <c r="F51" s="12"/>
      <c r="G51" s="31">
        <f>G59+G64</f>
        <v>502500</v>
      </c>
      <c r="H51" s="31">
        <f>H59+H64</f>
        <v>2071000</v>
      </c>
      <c r="I51" s="31">
        <f>I59+I64</f>
        <v>1871139.54</v>
      </c>
      <c r="J51" s="31">
        <f>J53+J59+J64</f>
        <v>1063538.49</v>
      </c>
      <c r="K51" s="31">
        <f>K59+K64</f>
        <v>1130000</v>
      </c>
      <c r="L51" s="31">
        <f>L59+L64</f>
        <v>1130000</v>
      </c>
      <c r="M51" s="31">
        <f>M59+M64</f>
        <v>1130000</v>
      </c>
    </row>
    <row r="52" spans="1:13" ht="38.25">
      <c r="A52" s="2"/>
      <c r="B52" s="10" t="s">
        <v>222</v>
      </c>
      <c r="C52" s="24" t="s">
        <v>223</v>
      </c>
      <c r="D52" s="25"/>
      <c r="E52" s="53"/>
      <c r="F52" s="12"/>
      <c r="G52" s="31">
        <f>G53</f>
        <v>0</v>
      </c>
      <c r="H52" s="31">
        <f t="shared" ref="H52:M52" si="22">H53</f>
        <v>0</v>
      </c>
      <c r="I52" s="31">
        <f t="shared" si="22"/>
        <v>0</v>
      </c>
      <c r="J52" s="31">
        <f t="shared" si="22"/>
        <v>195000</v>
      </c>
      <c r="K52" s="31">
        <f t="shared" si="22"/>
        <v>0</v>
      </c>
      <c r="L52" s="31">
        <f t="shared" si="22"/>
        <v>0</v>
      </c>
      <c r="M52" s="31">
        <f t="shared" si="22"/>
        <v>0</v>
      </c>
    </row>
    <row r="53" spans="1:13" ht="89.25">
      <c r="A53" s="2"/>
      <c r="B53" s="10" t="s">
        <v>179</v>
      </c>
      <c r="C53" s="10" t="s">
        <v>180</v>
      </c>
      <c r="D53" s="25"/>
      <c r="E53" s="48" t="s">
        <v>25</v>
      </c>
      <c r="F53" s="12" t="s">
        <v>20</v>
      </c>
      <c r="G53" s="13">
        <v>0</v>
      </c>
      <c r="H53" s="13">
        <v>0</v>
      </c>
      <c r="I53" s="13">
        <v>0</v>
      </c>
      <c r="J53" s="13">
        <v>195000</v>
      </c>
      <c r="K53" s="13">
        <v>0</v>
      </c>
      <c r="L53" s="13">
        <v>0</v>
      </c>
      <c r="M53" s="13">
        <v>0</v>
      </c>
    </row>
    <row r="54" spans="1:13" ht="165.75">
      <c r="A54" s="2"/>
      <c r="B54" s="56" t="s">
        <v>218</v>
      </c>
      <c r="C54" s="24" t="s">
        <v>219</v>
      </c>
      <c r="D54" s="25"/>
      <c r="E54" s="53" t="s">
        <v>25</v>
      </c>
      <c r="F54" s="12"/>
      <c r="G54" s="31"/>
      <c r="H54" s="31"/>
      <c r="I54" s="31"/>
      <c r="J54" s="31"/>
      <c r="K54" s="31"/>
      <c r="L54" s="31"/>
      <c r="M54" s="31"/>
    </row>
    <row r="55" spans="1:13" ht="178.5">
      <c r="A55" s="2"/>
      <c r="B55" s="56" t="s">
        <v>220</v>
      </c>
      <c r="C55" s="24" t="s">
        <v>221</v>
      </c>
      <c r="D55" s="25"/>
      <c r="E55" s="53" t="s">
        <v>25</v>
      </c>
      <c r="F55" s="12"/>
      <c r="G55" s="31"/>
      <c r="H55" s="31"/>
      <c r="I55" s="31"/>
      <c r="J55" s="31"/>
      <c r="K55" s="31"/>
      <c r="L55" s="31"/>
      <c r="M55" s="31"/>
    </row>
    <row r="56" spans="1:13" ht="153">
      <c r="A56" s="2"/>
      <c r="B56" s="38" t="s">
        <v>224</v>
      </c>
      <c r="C56" s="1" t="s">
        <v>225</v>
      </c>
      <c r="D56" s="50"/>
      <c r="E56" s="50"/>
      <c r="F56" s="12" t="s">
        <v>20</v>
      </c>
      <c r="G56" s="87"/>
      <c r="H56" s="87"/>
      <c r="I56" s="87"/>
      <c r="J56" s="87"/>
      <c r="K56" s="87"/>
      <c r="L56" s="87"/>
      <c r="M56" s="87"/>
    </row>
    <row r="57" spans="1:13" ht="115.5">
      <c r="A57" s="57"/>
      <c r="B57" s="62"/>
      <c r="C57" s="65" t="s">
        <v>227</v>
      </c>
      <c r="D57" s="64" t="s">
        <v>226</v>
      </c>
      <c r="E57" s="63"/>
      <c r="F57" s="61"/>
      <c r="G57" s="80">
        <f>G58+G60+G62</f>
        <v>502500</v>
      </c>
      <c r="H57" s="80">
        <f t="shared" ref="H57:M57" si="23">H58+H60+H62</f>
        <v>2071000</v>
      </c>
      <c r="I57" s="80">
        <f t="shared" si="23"/>
        <v>1871139.54</v>
      </c>
      <c r="J57" s="80">
        <f t="shared" si="23"/>
        <v>868538.49</v>
      </c>
      <c r="K57" s="80">
        <f t="shared" si="23"/>
        <v>1130000</v>
      </c>
      <c r="L57" s="80">
        <f t="shared" si="23"/>
        <v>1130000</v>
      </c>
      <c r="M57" s="80">
        <f t="shared" si="23"/>
        <v>1130000</v>
      </c>
    </row>
    <row r="58" spans="1:13" ht="102">
      <c r="A58" s="57"/>
      <c r="B58" s="66"/>
      <c r="C58" s="59" t="s">
        <v>229</v>
      </c>
      <c r="D58" s="66" t="s">
        <v>228</v>
      </c>
      <c r="E58" s="60"/>
      <c r="F58" s="61"/>
      <c r="G58" s="79">
        <f>G59</f>
        <v>427500</v>
      </c>
      <c r="H58" s="79">
        <f t="shared" ref="H58:M58" si="24">H59</f>
        <v>1900000</v>
      </c>
      <c r="I58" s="79">
        <f t="shared" si="24"/>
        <v>1744200.55</v>
      </c>
      <c r="J58" s="79">
        <f t="shared" si="24"/>
        <v>737445.63</v>
      </c>
      <c r="K58" s="79">
        <f t="shared" si="24"/>
        <v>1020000</v>
      </c>
      <c r="L58" s="79">
        <f t="shared" si="24"/>
        <v>1020000</v>
      </c>
      <c r="M58" s="79">
        <f t="shared" si="24"/>
        <v>1020000</v>
      </c>
    </row>
    <row r="59" spans="1:13" ht="89.25">
      <c r="A59" s="57"/>
      <c r="B59" s="58" t="s">
        <v>57</v>
      </c>
      <c r="C59" s="58" t="s">
        <v>23</v>
      </c>
      <c r="D59" s="59"/>
      <c r="E59" s="60" t="s">
        <v>25</v>
      </c>
      <c r="F59" s="61" t="s">
        <v>20</v>
      </c>
      <c r="G59" s="73">
        <v>427500</v>
      </c>
      <c r="H59" s="13">
        <v>1900000</v>
      </c>
      <c r="I59" s="71">
        <v>1744200.55</v>
      </c>
      <c r="J59" s="85">
        <v>737445.63</v>
      </c>
      <c r="K59" s="13">
        <v>1020000</v>
      </c>
      <c r="L59" s="13">
        <v>1020000</v>
      </c>
      <c r="M59" s="13">
        <v>1020000</v>
      </c>
    </row>
    <row r="60" spans="1:13" ht="178.5">
      <c r="A60" s="57"/>
      <c r="B60" s="58"/>
      <c r="C60" s="67" t="s">
        <v>231</v>
      </c>
      <c r="D60" s="65" t="s">
        <v>230</v>
      </c>
      <c r="E60" s="16"/>
      <c r="F60" s="61"/>
      <c r="G60" s="68">
        <f>G61</f>
        <v>0</v>
      </c>
      <c r="H60" s="68">
        <f t="shared" ref="H60:M60" si="25">H61</f>
        <v>0</v>
      </c>
      <c r="I60" s="68">
        <f t="shared" si="25"/>
        <v>0</v>
      </c>
      <c r="J60" s="68">
        <f t="shared" si="25"/>
        <v>0</v>
      </c>
      <c r="K60" s="68">
        <f t="shared" si="25"/>
        <v>0</v>
      </c>
      <c r="L60" s="68">
        <f t="shared" si="25"/>
        <v>0</v>
      </c>
      <c r="M60" s="68">
        <f t="shared" si="25"/>
        <v>0</v>
      </c>
    </row>
    <row r="61" spans="1:13" ht="102">
      <c r="A61" s="57"/>
      <c r="B61" s="67" t="s">
        <v>232</v>
      </c>
      <c r="C61" s="58" t="s">
        <v>233</v>
      </c>
      <c r="D61" s="59"/>
      <c r="E61" s="16"/>
      <c r="F61" s="61"/>
      <c r="G61" s="68">
        <v>0</v>
      </c>
      <c r="H61" s="68">
        <v>0</v>
      </c>
      <c r="I61" s="68">
        <v>0</v>
      </c>
      <c r="J61" s="68">
        <v>0</v>
      </c>
      <c r="K61" s="68">
        <v>0</v>
      </c>
      <c r="L61" s="68">
        <v>0</v>
      </c>
      <c r="M61" s="68">
        <v>0</v>
      </c>
    </row>
    <row r="62" spans="1:13" ht="267.75">
      <c r="A62" s="57"/>
      <c r="B62" s="67"/>
      <c r="C62" s="58" t="s">
        <v>235</v>
      </c>
      <c r="D62" s="65" t="s">
        <v>234</v>
      </c>
      <c r="E62" s="16"/>
      <c r="F62" s="61"/>
      <c r="G62" s="68">
        <f>G63</f>
        <v>75000</v>
      </c>
      <c r="H62" s="68">
        <f t="shared" ref="H62:M62" si="26">H63</f>
        <v>171000</v>
      </c>
      <c r="I62" s="68">
        <f t="shared" si="26"/>
        <v>126938.99</v>
      </c>
      <c r="J62" s="68">
        <f t="shared" si="26"/>
        <v>131092.85999999999</v>
      </c>
      <c r="K62" s="68">
        <f t="shared" si="26"/>
        <v>110000</v>
      </c>
      <c r="L62" s="68">
        <f t="shared" si="26"/>
        <v>110000</v>
      </c>
      <c r="M62" s="68">
        <f t="shared" si="26"/>
        <v>110000</v>
      </c>
    </row>
    <row r="63" spans="1:13" ht="127.5">
      <c r="A63" s="57"/>
      <c r="B63" s="67" t="s">
        <v>236</v>
      </c>
      <c r="C63" s="67" t="s">
        <v>237</v>
      </c>
      <c r="D63" s="65"/>
      <c r="E63" s="16"/>
      <c r="F63" s="61"/>
      <c r="G63" s="68">
        <f>G64</f>
        <v>75000</v>
      </c>
      <c r="H63" s="68">
        <f t="shared" ref="H63:M63" si="27">H64</f>
        <v>171000</v>
      </c>
      <c r="I63" s="68">
        <f t="shared" si="27"/>
        <v>126938.99</v>
      </c>
      <c r="J63" s="68">
        <f t="shared" si="27"/>
        <v>131092.85999999999</v>
      </c>
      <c r="K63" s="68">
        <f t="shared" si="27"/>
        <v>110000</v>
      </c>
      <c r="L63" s="68">
        <f t="shared" si="27"/>
        <v>110000</v>
      </c>
      <c r="M63" s="68">
        <f t="shared" si="27"/>
        <v>110000</v>
      </c>
    </row>
    <row r="64" spans="1:13" ht="153">
      <c r="A64" s="2"/>
      <c r="B64" s="36" t="s">
        <v>136</v>
      </c>
      <c r="C64" s="10" t="s">
        <v>24</v>
      </c>
      <c r="D64" s="1"/>
      <c r="E64" s="45" t="s">
        <v>25</v>
      </c>
      <c r="F64" s="12" t="s">
        <v>20</v>
      </c>
      <c r="G64" s="13">
        <v>75000</v>
      </c>
      <c r="H64" s="13">
        <v>171000</v>
      </c>
      <c r="I64" s="71">
        <v>126938.99</v>
      </c>
      <c r="J64" s="85">
        <v>131092.85999999999</v>
      </c>
      <c r="K64" s="13">
        <v>110000</v>
      </c>
      <c r="L64" s="13">
        <v>110000</v>
      </c>
      <c r="M64" s="13">
        <v>110000</v>
      </c>
    </row>
    <row r="65" spans="1:13" ht="114.75">
      <c r="A65" s="2"/>
      <c r="B65" s="56" t="s">
        <v>248</v>
      </c>
      <c r="C65" s="10" t="s">
        <v>249</v>
      </c>
      <c r="D65" s="1"/>
      <c r="E65" s="53"/>
      <c r="F65" s="12" t="s">
        <v>20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</row>
    <row r="66" spans="1:13" ht="51">
      <c r="A66" s="2"/>
      <c r="B66" s="10"/>
      <c r="C66" s="24" t="s">
        <v>84</v>
      </c>
      <c r="D66" s="25" t="s">
        <v>83</v>
      </c>
      <c r="E66" s="45" t="s">
        <v>25</v>
      </c>
      <c r="F66" s="12"/>
      <c r="G66" s="31">
        <f>G67+G70+G71</f>
        <v>100000</v>
      </c>
      <c r="H66" s="31">
        <f t="shared" ref="H66:M66" si="28">H67+H70+H71</f>
        <v>100000</v>
      </c>
      <c r="I66" s="31">
        <f t="shared" si="28"/>
        <v>600</v>
      </c>
      <c r="J66" s="31">
        <f t="shared" si="28"/>
        <v>272490.02</v>
      </c>
      <c r="K66" s="31">
        <f t="shared" si="28"/>
        <v>100000</v>
      </c>
      <c r="L66" s="31">
        <f t="shared" si="28"/>
        <v>50000</v>
      </c>
      <c r="M66" s="31">
        <f t="shared" si="28"/>
        <v>50000</v>
      </c>
    </row>
    <row r="67" spans="1:13" ht="409.5">
      <c r="A67" s="2"/>
      <c r="B67" s="56"/>
      <c r="C67" s="10" t="s">
        <v>241</v>
      </c>
      <c r="D67" s="56" t="s">
        <v>240</v>
      </c>
      <c r="E67" s="53"/>
      <c r="F67" s="12"/>
      <c r="G67" s="13">
        <f>G68</f>
        <v>100000</v>
      </c>
      <c r="H67" s="13">
        <f t="shared" ref="H67:M67" si="29">H68</f>
        <v>100000</v>
      </c>
      <c r="I67" s="13">
        <f t="shared" si="29"/>
        <v>600</v>
      </c>
      <c r="J67" s="13">
        <f t="shared" si="29"/>
        <v>272490.02</v>
      </c>
      <c r="K67" s="13">
        <f t="shared" si="29"/>
        <v>100000</v>
      </c>
      <c r="L67" s="13">
        <f t="shared" si="29"/>
        <v>50000</v>
      </c>
      <c r="M67" s="13">
        <f t="shared" si="29"/>
        <v>50000</v>
      </c>
    </row>
    <row r="68" spans="1:13" ht="114.75">
      <c r="A68" s="2"/>
      <c r="B68" s="56" t="s">
        <v>238</v>
      </c>
      <c r="C68" s="24" t="s">
        <v>239</v>
      </c>
      <c r="D68" s="1"/>
      <c r="E68" s="53"/>
      <c r="F68" s="12"/>
      <c r="G68" s="13">
        <f>G69</f>
        <v>100000</v>
      </c>
      <c r="H68" s="13">
        <f t="shared" ref="H68:M68" si="30">H69</f>
        <v>100000</v>
      </c>
      <c r="I68" s="13">
        <f t="shared" si="30"/>
        <v>600</v>
      </c>
      <c r="J68" s="13">
        <f t="shared" si="30"/>
        <v>272490.02</v>
      </c>
      <c r="K68" s="13">
        <f t="shared" si="30"/>
        <v>100000</v>
      </c>
      <c r="L68" s="13">
        <f t="shared" si="30"/>
        <v>50000</v>
      </c>
      <c r="M68" s="13">
        <f t="shared" si="30"/>
        <v>50000</v>
      </c>
    </row>
    <row r="69" spans="1:13" ht="140.25">
      <c r="A69" s="2"/>
      <c r="B69" s="10" t="s">
        <v>27</v>
      </c>
      <c r="C69" s="10" t="s">
        <v>37</v>
      </c>
      <c r="D69" s="1"/>
      <c r="E69" s="45" t="s">
        <v>25</v>
      </c>
      <c r="F69" s="15" t="s">
        <v>46</v>
      </c>
      <c r="G69" s="13">
        <v>100000</v>
      </c>
      <c r="H69" s="13">
        <v>100000</v>
      </c>
      <c r="I69" s="78">
        <v>600</v>
      </c>
      <c r="J69" s="86">
        <v>272490.02</v>
      </c>
      <c r="K69" s="13">
        <v>100000</v>
      </c>
      <c r="L69" s="13">
        <v>50000</v>
      </c>
      <c r="M69" s="78">
        <v>50000</v>
      </c>
    </row>
    <row r="70" spans="1:13" ht="306">
      <c r="A70" s="2"/>
      <c r="B70" s="56" t="s">
        <v>250</v>
      </c>
      <c r="C70" s="24" t="s">
        <v>251</v>
      </c>
      <c r="D70" s="1"/>
      <c r="E70" s="53"/>
      <c r="F70" s="15"/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</row>
    <row r="71" spans="1:13" ht="204">
      <c r="A71" s="2"/>
      <c r="B71" s="8" t="s">
        <v>137</v>
      </c>
      <c r="C71" s="17" t="s">
        <v>51</v>
      </c>
      <c r="D71" s="1"/>
      <c r="E71" s="45" t="s">
        <v>25</v>
      </c>
      <c r="F71" s="15" t="s">
        <v>46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</row>
    <row r="72" spans="1:13" ht="38.25">
      <c r="A72" s="28"/>
      <c r="B72" s="19"/>
      <c r="C72" s="27" t="s">
        <v>86</v>
      </c>
      <c r="D72" s="25" t="s">
        <v>85</v>
      </c>
      <c r="E72" s="45"/>
      <c r="F72" s="18"/>
      <c r="G72" s="31">
        <f>G73+G75</f>
        <v>1766201.61</v>
      </c>
      <c r="H72" s="31">
        <f>H73+H75</f>
        <v>1766201.61</v>
      </c>
      <c r="I72" s="31">
        <f>I73+I75</f>
        <v>194234</v>
      </c>
      <c r="J72" s="31">
        <f t="shared" ref="J72:M72" si="31">J73+J75</f>
        <v>209165.91999999998</v>
      </c>
      <c r="K72" s="31">
        <f t="shared" si="31"/>
        <v>0</v>
      </c>
      <c r="L72" s="31">
        <f t="shared" si="31"/>
        <v>0</v>
      </c>
      <c r="M72" s="31">
        <f t="shared" si="31"/>
        <v>0</v>
      </c>
    </row>
    <row r="73" spans="1:13" ht="38.25">
      <c r="A73" s="2"/>
      <c r="C73" s="27" t="s">
        <v>99</v>
      </c>
      <c r="D73" s="25" t="s">
        <v>138</v>
      </c>
      <c r="E73" s="45"/>
      <c r="F73" s="15"/>
      <c r="G73" s="31">
        <f t="shared" ref="G73:M73" si="32">G74</f>
        <v>0</v>
      </c>
      <c r="H73" s="31">
        <f t="shared" si="32"/>
        <v>0</v>
      </c>
      <c r="I73" s="31">
        <f t="shared" si="32"/>
        <v>0</v>
      </c>
      <c r="J73" s="31">
        <f t="shared" si="32"/>
        <v>0</v>
      </c>
      <c r="K73" s="31">
        <f t="shared" si="32"/>
        <v>0</v>
      </c>
      <c r="L73" s="31">
        <f t="shared" si="32"/>
        <v>0</v>
      </c>
      <c r="M73" s="31">
        <f t="shared" si="32"/>
        <v>0</v>
      </c>
    </row>
    <row r="74" spans="1:13" ht="114.75">
      <c r="A74" s="2"/>
      <c r="B74" s="11" t="s">
        <v>58</v>
      </c>
      <c r="C74" s="11" t="s">
        <v>59</v>
      </c>
      <c r="D74" s="1"/>
      <c r="E74" s="45"/>
      <c r="F74" s="15" t="s">
        <v>46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</row>
    <row r="75" spans="1:13" ht="38.25">
      <c r="A75" s="2"/>
      <c r="B75" s="25"/>
      <c r="C75" s="11" t="s">
        <v>100</v>
      </c>
      <c r="D75" s="25" t="s">
        <v>87</v>
      </c>
      <c r="E75" s="45"/>
      <c r="F75" s="15"/>
      <c r="G75" s="31">
        <f>SUM(G76:G87)</f>
        <v>1766201.61</v>
      </c>
      <c r="H75" s="31">
        <f t="shared" ref="H75:M75" si="33">SUM(H76:H87)</f>
        <v>1766201.61</v>
      </c>
      <c r="I75" s="31">
        <f t="shared" si="33"/>
        <v>194234</v>
      </c>
      <c r="J75" s="31">
        <f t="shared" si="33"/>
        <v>209165.91999999998</v>
      </c>
      <c r="K75" s="31">
        <f t="shared" si="33"/>
        <v>0</v>
      </c>
      <c r="L75" s="31">
        <f t="shared" si="33"/>
        <v>0</v>
      </c>
      <c r="M75" s="31">
        <f t="shared" si="33"/>
        <v>0</v>
      </c>
    </row>
    <row r="76" spans="1:13" ht="141.75">
      <c r="A76" s="2"/>
      <c r="B76" s="42" t="s">
        <v>172</v>
      </c>
      <c r="C76" s="11" t="s">
        <v>167</v>
      </c>
      <c r="D76" s="25"/>
      <c r="E76" s="46" t="s">
        <v>25</v>
      </c>
      <c r="F76" s="15"/>
      <c r="G76" s="13">
        <v>0</v>
      </c>
      <c r="H76" s="13">
        <v>0</v>
      </c>
      <c r="I76" s="13">
        <v>0</v>
      </c>
      <c r="J76" s="85">
        <v>32400</v>
      </c>
      <c r="K76" s="13">
        <v>0</v>
      </c>
      <c r="L76" s="13">
        <v>0</v>
      </c>
      <c r="M76" s="13">
        <v>0</v>
      </c>
    </row>
    <row r="77" spans="1:13" ht="126">
      <c r="A77" s="2"/>
      <c r="B77" s="42" t="s">
        <v>173</v>
      </c>
      <c r="C77" s="11" t="s">
        <v>168</v>
      </c>
      <c r="D77" s="25"/>
      <c r="E77" s="46" t="s">
        <v>25</v>
      </c>
      <c r="F77" s="15"/>
      <c r="G77" s="13">
        <v>0</v>
      </c>
      <c r="H77" s="13">
        <v>0</v>
      </c>
      <c r="I77" s="13">
        <v>0</v>
      </c>
      <c r="J77" s="85">
        <v>42350</v>
      </c>
      <c r="K77" s="13">
        <v>0</v>
      </c>
      <c r="L77" s="13">
        <v>0</v>
      </c>
      <c r="M77" s="13">
        <v>0</v>
      </c>
    </row>
    <row r="78" spans="1:13" ht="141.75">
      <c r="A78" s="2"/>
      <c r="B78" s="42" t="s">
        <v>174</v>
      </c>
      <c r="C78" s="11" t="s">
        <v>169</v>
      </c>
      <c r="D78" s="25"/>
      <c r="E78" s="46" t="s">
        <v>25</v>
      </c>
      <c r="F78" s="15"/>
      <c r="G78" s="87"/>
      <c r="H78" s="13">
        <v>0</v>
      </c>
      <c r="I78" s="13">
        <v>523</v>
      </c>
      <c r="J78" s="85">
        <v>37133</v>
      </c>
      <c r="K78" s="13">
        <v>0</v>
      </c>
      <c r="L78" s="13">
        <v>0</v>
      </c>
      <c r="M78" s="13">
        <v>0</v>
      </c>
    </row>
    <row r="79" spans="1:13" ht="126">
      <c r="A79" s="2"/>
      <c r="B79" s="42" t="s">
        <v>175</v>
      </c>
      <c r="C79" s="11" t="s">
        <v>170</v>
      </c>
      <c r="D79" s="25"/>
      <c r="E79" s="46" t="s">
        <v>25</v>
      </c>
      <c r="F79" s="15"/>
      <c r="G79" s="13">
        <v>0</v>
      </c>
      <c r="H79" s="13">
        <v>0</v>
      </c>
      <c r="I79" s="13">
        <v>0</v>
      </c>
      <c r="J79" s="85">
        <v>52170</v>
      </c>
      <c r="K79" s="13">
        <v>0</v>
      </c>
      <c r="L79" s="13">
        <v>0</v>
      </c>
      <c r="M79" s="13">
        <v>0</v>
      </c>
    </row>
    <row r="80" spans="1:13" ht="126">
      <c r="A80" s="2"/>
      <c r="B80" s="42" t="s">
        <v>176</v>
      </c>
      <c r="C80" s="11" t="s">
        <v>171</v>
      </c>
      <c r="D80" s="25"/>
      <c r="E80" s="46"/>
      <c r="F80" s="15"/>
      <c r="G80" s="13">
        <v>0</v>
      </c>
      <c r="H80" s="13">
        <v>0</v>
      </c>
      <c r="I80" s="13">
        <v>0</v>
      </c>
      <c r="J80" s="85">
        <v>22393</v>
      </c>
      <c r="K80" s="13">
        <v>0</v>
      </c>
      <c r="L80" s="13">
        <v>0</v>
      </c>
      <c r="M80" s="13">
        <v>0</v>
      </c>
    </row>
    <row r="81" spans="1:15" ht="141.75">
      <c r="A81" s="2"/>
      <c r="B81" s="42" t="s">
        <v>158</v>
      </c>
      <c r="C81" s="11" t="s">
        <v>161</v>
      </c>
      <c r="D81" s="25"/>
      <c r="E81" s="16"/>
      <c r="F81" s="18"/>
      <c r="G81" s="13">
        <v>174811.36</v>
      </c>
      <c r="H81" s="13">
        <v>174811.36</v>
      </c>
      <c r="I81" s="13">
        <v>41040</v>
      </c>
      <c r="J81" s="73">
        <v>0</v>
      </c>
      <c r="K81" s="14">
        <v>0</v>
      </c>
      <c r="L81" s="13">
        <v>0</v>
      </c>
      <c r="M81" s="13">
        <v>0</v>
      </c>
    </row>
    <row r="82" spans="1:15" ht="157.5">
      <c r="A82" s="2"/>
      <c r="B82" s="42" t="s">
        <v>159</v>
      </c>
      <c r="C82" s="11" t="s">
        <v>162</v>
      </c>
      <c r="D82" s="25"/>
      <c r="E82" s="16"/>
      <c r="F82" s="18"/>
      <c r="G82" s="13">
        <v>469491.72</v>
      </c>
      <c r="H82" s="13">
        <v>469491.72</v>
      </c>
      <c r="I82" s="13">
        <v>30510</v>
      </c>
      <c r="J82" s="13">
        <v>0</v>
      </c>
      <c r="K82" s="14">
        <v>0</v>
      </c>
      <c r="L82" s="13">
        <v>0</v>
      </c>
      <c r="M82" s="13">
        <v>0</v>
      </c>
    </row>
    <row r="83" spans="1:15" ht="141.75">
      <c r="A83" s="2"/>
      <c r="B83" s="42" t="s">
        <v>160</v>
      </c>
      <c r="C83" s="11" t="s">
        <v>163</v>
      </c>
      <c r="D83" s="25"/>
      <c r="E83" s="45"/>
      <c r="F83" s="15"/>
      <c r="G83" s="14">
        <f>238806.13-24799.09</f>
        <v>214007.04000000001</v>
      </c>
      <c r="H83" s="14">
        <f>238806.13-24799.09</f>
        <v>214007.04000000001</v>
      </c>
      <c r="I83" s="13">
        <v>29408</v>
      </c>
      <c r="J83" s="13">
        <v>0</v>
      </c>
      <c r="K83" s="14">
        <v>0</v>
      </c>
      <c r="L83" s="13">
        <v>0</v>
      </c>
      <c r="M83" s="13">
        <v>0</v>
      </c>
    </row>
    <row r="84" spans="1:15" ht="157.5">
      <c r="A84" s="2"/>
      <c r="B84" s="42" t="s">
        <v>177</v>
      </c>
      <c r="C84" s="11" t="s">
        <v>60</v>
      </c>
      <c r="D84" s="25"/>
      <c r="E84" s="46" t="s">
        <v>25</v>
      </c>
      <c r="F84" s="15" t="s">
        <v>46</v>
      </c>
      <c r="G84" s="14">
        <v>0</v>
      </c>
      <c r="H84" s="13">
        <v>0</v>
      </c>
      <c r="I84" s="13">
        <v>0</v>
      </c>
      <c r="J84" s="13">
        <v>22719.919999999998</v>
      </c>
      <c r="K84" s="13">
        <v>0</v>
      </c>
      <c r="L84" s="13">
        <v>0</v>
      </c>
      <c r="M84" s="13">
        <v>0</v>
      </c>
    </row>
    <row r="85" spans="1:15" ht="141.75">
      <c r="A85" s="2"/>
      <c r="B85" s="42" t="s">
        <v>153</v>
      </c>
      <c r="C85" s="11" t="s">
        <v>60</v>
      </c>
      <c r="D85" s="25"/>
      <c r="E85" s="45" t="s">
        <v>25</v>
      </c>
      <c r="F85" s="15" t="s">
        <v>46</v>
      </c>
      <c r="G85" s="13">
        <v>398142.41</v>
      </c>
      <c r="H85" s="13">
        <v>398142.41</v>
      </c>
      <c r="I85" s="13">
        <v>49850</v>
      </c>
      <c r="J85" s="13">
        <v>0</v>
      </c>
      <c r="K85" s="14">
        <v>0</v>
      </c>
      <c r="L85" s="14">
        <v>0</v>
      </c>
      <c r="M85" s="14">
        <v>0</v>
      </c>
    </row>
    <row r="86" spans="1:15" ht="141.75">
      <c r="A86" s="2"/>
      <c r="B86" s="42" t="s">
        <v>154</v>
      </c>
      <c r="C86" s="11" t="s">
        <v>156</v>
      </c>
      <c r="D86" s="25"/>
      <c r="E86" s="45" t="s">
        <v>25</v>
      </c>
      <c r="F86" s="15" t="s">
        <v>46</v>
      </c>
      <c r="G86" s="13">
        <v>336508.61</v>
      </c>
      <c r="H86" s="13">
        <v>336508.61</v>
      </c>
      <c r="I86" s="13">
        <v>42903</v>
      </c>
      <c r="J86" s="13">
        <v>0</v>
      </c>
      <c r="K86" s="13">
        <v>0</v>
      </c>
      <c r="L86" s="13">
        <v>0</v>
      </c>
      <c r="M86" s="13">
        <v>0</v>
      </c>
    </row>
    <row r="87" spans="1:15" ht="173.25">
      <c r="A87" s="2"/>
      <c r="B87" s="42" t="s">
        <v>155</v>
      </c>
      <c r="C87" s="11" t="s">
        <v>157</v>
      </c>
      <c r="D87" s="25"/>
      <c r="E87" s="45" t="s">
        <v>25</v>
      </c>
      <c r="F87" s="15" t="s">
        <v>46</v>
      </c>
      <c r="G87" s="13">
        <v>173240.47</v>
      </c>
      <c r="H87" s="13">
        <v>173240.47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</row>
    <row r="88" spans="1:15" ht="51">
      <c r="A88" s="2">
        <v>2</v>
      </c>
      <c r="B88" s="11"/>
      <c r="C88" s="19" t="s">
        <v>55</v>
      </c>
      <c r="D88" s="18" t="s">
        <v>139</v>
      </c>
      <c r="E88" s="45"/>
      <c r="F88" s="18"/>
      <c r="G88" s="13">
        <f t="shared" ref="G88:M88" si="34">G89+G120+G122+G126</f>
        <v>133825095.87</v>
      </c>
      <c r="H88" s="13">
        <f t="shared" si="34"/>
        <v>132083273.84999999</v>
      </c>
      <c r="I88" s="13">
        <f t="shared" si="34"/>
        <v>72548237.190000013</v>
      </c>
      <c r="J88" s="13">
        <f t="shared" si="34"/>
        <v>180726783.13</v>
      </c>
      <c r="K88" s="13">
        <f t="shared" si="34"/>
        <v>186629736.11000001</v>
      </c>
      <c r="L88" s="13">
        <f t="shared" si="34"/>
        <v>81295930.289999992</v>
      </c>
      <c r="M88" s="13">
        <f t="shared" si="34"/>
        <v>69899230.289999992</v>
      </c>
    </row>
    <row r="89" spans="1:15" ht="114.75">
      <c r="A89" s="2"/>
      <c r="B89" s="11"/>
      <c r="C89" s="19" t="s">
        <v>56</v>
      </c>
      <c r="D89" s="18" t="s">
        <v>140</v>
      </c>
      <c r="E89" s="45"/>
      <c r="F89" s="18"/>
      <c r="G89" s="13">
        <f t="shared" ref="G89:M89" si="35">G90+G97+G111+G113</f>
        <v>141690554.69</v>
      </c>
      <c r="H89" s="13">
        <f t="shared" si="35"/>
        <v>141690554.69</v>
      </c>
      <c r="I89" s="13">
        <f t="shared" si="35"/>
        <v>76959166.680000007</v>
      </c>
      <c r="J89" s="13">
        <f t="shared" si="35"/>
        <v>179610003.81999999</v>
      </c>
      <c r="K89" s="13">
        <f t="shared" si="35"/>
        <v>186629736.11000001</v>
      </c>
      <c r="L89" s="13">
        <f t="shared" si="35"/>
        <v>81295930.289999992</v>
      </c>
      <c r="M89" s="13">
        <f t="shared" si="35"/>
        <v>69899230.289999992</v>
      </c>
    </row>
    <row r="90" spans="1:15" ht="76.5">
      <c r="A90" s="2"/>
      <c r="B90" s="11"/>
      <c r="C90" s="19" t="s">
        <v>101</v>
      </c>
      <c r="D90" s="25" t="s">
        <v>88</v>
      </c>
      <c r="E90" s="45"/>
      <c r="F90" s="18"/>
      <c r="G90" s="31">
        <f>G91+G93+G95</f>
        <v>32847400</v>
      </c>
      <c r="H90" s="31">
        <f t="shared" ref="H90:M90" si="36">H91+H93+H95</f>
        <v>32847400</v>
      </c>
      <c r="I90" s="31">
        <f t="shared" si="36"/>
        <v>21869836</v>
      </c>
      <c r="J90" s="31">
        <f t="shared" si="36"/>
        <v>33545237</v>
      </c>
      <c r="K90" s="31">
        <f t="shared" si="36"/>
        <v>32937200</v>
      </c>
      <c r="L90" s="31">
        <f t="shared" si="36"/>
        <v>29813900</v>
      </c>
      <c r="M90" s="31">
        <f t="shared" si="36"/>
        <v>18417200</v>
      </c>
    </row>
    <row r="91" spans="1:15" ht="38.25">
      <c r="A91" s="2"/>
      <c r="B91" s="11" t="s">
        <v>242</v>
      </c>
      <c r="C91" s="19" t="s">
        <v>243</v>
      </c>
      <c r="D91" s="25"/>
      <c r="E91" s="53"/>
      <c r="F91" s="18"/>
      <c r="G91" s="31">
        <f>G92</f>
        <v>32762100</v>
      </c>
      <c r="H91" s="31">
        <f t="shared" ref="H91:M91" si="37">H92</f>
        <v>32762100</v>
      </c>
      <c r="I91" s="31">
        <f t="shared" si="37"/>
        <v>21841400</v>
      </c>
      <c r="J91" s="31">
        <f t="shared" si="37"/>
        <v>31351300</v>
      </c>
      <c r="K91" s="31">
        <f t="shared" si="37"/>
        <v>32762100</v>
      </c>
      <c r="L91" s="31">
        <f t="shared" si="37"/>
        <v>29813900</v>
      </c>
      <c r="M91" s="31">
        <f t="shared" si="37"/>
        <v>18417200</v>
      </c>
    </row>
    <row r="92" spans="1:15" ht="102">
      <c r="A92" s="2"/>
      <c r="B92" s="11" t="s">
        <v>141</v>
      </c>
      <c r="C92" s="12" t="s">
        <v>38</v>
      </c>
      <c r="D92" s="1"/>
      <c r="E92" s="45" t="s">
        <v>25</v>
      </c>
      <c r="F92" s="6" t="s">
        <v>21</v>
      </c>
      <c r="G92" s="13">
        <v>32762100</v>
      </c>
      <c r="H92" s="13">
        <v>32762100</v>
      </c>
      <c r="I92" s="73">
        <v>21841400</v>
      </c>
      <c r="J92" s="83">
        <v>31351300</v>
      </c>
      <c r="K92" s="14">
        <v>32762100</v>
      </c>
      <c r="L92" s="14">
        <v>29813900</v>
      </c>
      <c r="M92" s="14">
        <v>18417200</v>
      </c>
      <c r="N92" s="69"/>
      <c r="O92" s="54"/>
    </row>
    <row r="93" spans="1:15" ht="63.75">
      <c r="A93" s="2"/>
      <c r="B93" s="19" t="s">
        <v>244</v>
      </c>
      <c r="C93" s="12" t="s">
        <v>245</v>
      </c>
      <c r="D93" s="1"/>
      <c r="E93" s="53"/>
      <c r="F93" s="6"/>
      <c r="G93" s="31">
        <f>G94</f>
        <v>85300</v>
      </c>
      <c r="H93" s="31">
        <f t="shared" ref="H93:M93" si="38">H94</f>
        <v>85300</v>
      </c>
      <c r="I93" s="31">
        <f t="shared" si="38"/>
        <v>28436</v>
      </c>
      <c r="J93" s="31">
        <f t="shared" si="38"/>
        <v>2193937</v>
      </c>
      <c r="K93" s="31">
        <f t="shared" si="38"/>
        <v>0</v>
      </c>
      <c r="L93" s="31">
        <f t="shared" si="38"/>
        <v>0</v>
      </c>
      <c r="M93" s="31">
        <f t="shared" si="38"/>
        <v>0</v>
      </c>
      <c r="N93" s="69"/>
      <c r="O93" s="54"/>
    </row>
    <row r="94" spans="1:15" ht="102">
      <c r="A94" s="2"/>
      <c r="B94" s="11" t="s">
        <v>111</v>
      </c>
      <c r="C94" s="12" t="s">
        <v>53</v>
      </c>
      <c r="D94" s="1"/>
      <c r="E94" s="45" t="s">
        <v>25</v>
      </c>
      <c r="F94" s="6" t="s">
        <v>21</v>
      </c>
      <c r="G94" s="13">
        <v>85300</v>
      </c>
      <c r="H94" s="13">
        <v>85300</v>
      </c>
      <c r="I94" s="71">
        <v>28436</v>
      </c>
      <c r="J94" s="88">
        <v>2193937</v>
      </c>
      <c r="K94" s="14">
        <v>0</v>
      </c>
      <c r="L94" s="14">
        <v>0</v>
      </c>
      <c r="M94" s="14">
        <v>0</v>
      </c>
    </row>
    <row r="95" spans="1:15" ht="76.5">
      <c r="A95" s="2"/>
      <c r="B95" s="19" t="s">
        <v>246</v>
      </c>
      <c r="C95" s="12" t="s">
        <v>247</v>
      </c>
      <c r="D95" s="1"/>
      <c r="E95" s="53"/>
      <c r="F95" s="6"/>
      <c r="G95" s="31">
        <f>G96</f>
        <v>0</v>
      </c>
      <c r="H95" s="31">
        <f t="shared" ref="H95:M95" si="39">H96</f>
        <v>0</v>
      </c>
      <c r="I95" s="31">
        <f t="shared" si="39"/>
        <v>0</v>
      </c>
      <c r="J95" s="31">
        <f t="shared" si="39"/>
        <v>0</v>
      </c>
      <c r="K95" s="31">
        <f t="shared" si="39"/>
        <v>175100</v>
      </c>
      <c r="L95" s="31">
        <f t="shared" si="39"/>
        <v>0</v>
      </c>
      <c r="M95" s="31">
        <f t="shared" si="39"/>
        <v>0</v>
      </c>
    </row>
    <row r="96" spans="1:15" ht="102">
      <c r="A96" s="2"/>
      <c r="B96" s="11" t="s">
        <v>189</v>
      </c>
      <c r="C96" s="12" t="s">
        <v>188</v>
      </c>
      <c r="D96" s="1"/>
      <c r="E96" s="52"/>
      <c r="F96" s="6" t="s">
        <v>21</v>
      </c>
      <c r="G96" s="13">
        <v>0</v>
      </c>
      <c r="H96" s="14">
        <v>0</v>
      </c>
      <c r="I96" s="74">
        <v>0</v>
      </c>
      <c r="J96" s="86">
        <v>0</v>
      </c>
      <c r="K96" s="14">
        <v>175100</v>
      </c>
      <c r="L96" s="14">
        <v>0</v>
      </c>
      <c r="M96" s="14">
        <v>0</v>
      </c>
    </row>
    <row r="97" spans="1:13" ht="102">
      <c r="A97" s="2"/>
      <c r="B97" s="11"/>
      <c r="C97" s="26" t="s">
        <v>90</v>
      </c>
      <c r="D97" s="25" t="s">
        <v>89</v>
      </c>
      <c r="E97" s="45"/>
      <c r="F97" s="6"/>
      <c r="G97" s="30">
        <f>G98+G100+G102+G104+G108</f>
        <v>67208410.689999998</v>
      </c>
      <c r="H97" s="30">
        <f t="shared" ref="H97:M97" si="40">H98+H100+H102+H104+H108</f>
        <v>67208410.689999998</v>
      </c>
      <c r="I97" s="30">
        <f t="shared" si="40"/>
        <v>34924130.68</v>
      </c>
      <c r="J97" s="30">
        <f t="shared" si="40"/>
        <v>111442802.28</v>
      </c>
      <c r="K97" s="30">
        <f t="shared" si="40"/>
        <v>33658306.109999999</v>
      </c>
      <c r="L97" s="30">
        <f t="shared" si="40"/>
        <v>31940218.289999999</v>
      </c>
      <c r="M97" s="30">
        <f t="shared" si="40"/>
        <v>31940218.289999999</v>
      </c>
    </row>
    <row r="98" spans="1:13" ht="114.75">
      <c r="A98" s="2"/>
      <c r="B98" s="19" t="s">
        <v>252</v>
      </c>
      <c r="C98" s="26" t="s">
        <v>253</v>
      </c>
      <c r="D98" s="25"/>
      <c r="E98" s="53"/>
      <c r="F98" s="6"/>
      <c r="G98" s="30">
        <f>G99</f>
        <v>30319106.109999999</v>
      </c>
      <c r="H98" s="30">
        <f t="shared" ref="H98:M98" si="41">H99</f>
        <v>30319106.109999999</v>
      </c>
      <c r="I98" s="30">
        <f t="shared" si="41"/>
        <v>9095731.8300000001</v>
      </c>
      <c r="J98" s="30">
        <f t="shared" si="41"/>
        <v>30281388.359999999</v>
      </c>
      <c r="K98" s="30">
        <f t="shared" si="41"/>
        <v>30319106.109999999</v>
      </c>
      <c r="L98" s="30">
        <f t="shared" si="41"/>
        <v>31940218.289999999</v>
      </c>
      <c r="M98" s="30">
        <f t="shared" si="41"/>
        <v>31940218.289999999</v>
      </c>
    </row>
    <row r="99" spans="1:13" ht="114.75">
      <c r="A99" s="2"/>
      <c r="B99" s="11" t="s">
        <v>142</v>
      </c>
      <c r="C99" s="12" t="s">
        <v>118</v>
      </c>
      <c r="D99" s="25"/>
      <c r="E99" s="45" t="s">
        <v>25</v>
      </c>
      <c r="F99" s="6" t="s">
        <v>46</v>
      </c>
      <c r="G99" s="14">
        <v>30319106.109999999</v>
      </c>
      <c r="H99" s="14">
        <v>30319106.109999999</v>
      </c>
      <c r="I99" s="74">
        <v>9095731.8300000001</v>
      </c>
      <c r="J99" s="86">
        <v>30281388.359999999</v>
      </c>
      <c r="K99" s="14">
        <v>30319106.109999999</v>
      </c>
      <c r="L99" s="14">
        <v>31940218.289999999</v>
      </c>
      <c r="M99" s="14">
        <v>31940218.289999999</v>
      </c>
    </row>
    <row r="100" spans="1:13" ht="153">
      <c r="A100" s="2"/>
      <c r="B100" s="40" t="s">
        <v>254</v>
      </c>
      <c r="C100" s="12" t="s">
        <v>255</v>
      </c>
      <c r="D100" s="25"/>
      <c r="E100" s="53"/>
      <c r="F100" s="6"/>
      <c r="G100" s="30">
        <f>G101</f>
        <v>0</v>
      </c>
      <c r="H100" s="30">
        <f t="shared" ref="H100:M100" si="42">H101</f>
        <v>0</v>
      </c>
      <c r="I100" s="30">
        <f t="shared" si="42"/>
        <v>0</v>
      </c>
      <c r="J100" s="30">
        <f t="shared" si="42"/>
        <v>0</v>
      </c>
      <c r="K100" s="30">
        <f t="shared" si="42"/>
        <v>0</v>
      </c>
      <c r="L100" s="30">
        <f t="shared" si="42"/>
        <v>0</v>
      </c>
      <c r="M100" s="30">
        <f t="shared" si="42"/>
        <v>0</v>
      </c>
    </row>
    <row r="101" spans="1:13" ht="165.75">
      <c r="A101" s="2"/>
      <c r="B101" s="8" t="s">
        <v>143</v>
      </c>
      <c r="C101" s="12" t="s">
        <v>39</v>
      </c>
      <c r="D101" s="1"/>
      <c r="E101" s="45" t="s">
        <v>25</v>
      </c>
      <c r="F101" s="6" t="s">
        <v>46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</row>
    <row r="102" spans="1:13" ht="178.5">
      <c r="A102" s="2"/>
      <c r="B102" s="40" t="s">
        <v>258</v>
      </c>
      <c r="C102" s="12" t="s">
        <v>259</v>
      </c>
      <c r="D102" s="1"/>
      <c r="E102" s="53"/>
      <c r="F102" s="6"/>
      <c r="G102" s="31">
        <f>G103</f>
        <v>0</v>
      </c>
      <c r="H102" s="31">
        <f t="shared" ref="H102:M102" si="43">H103</f>
        <v>0</v>
      </c>
      <c r="I102" s="31">
        <f t="shared" si="43"/>
        <v>0</v>
      </c>
      <c r="J102" s="31">
        <f t="shared" si="43"/>
        <v>35058349.210000001</v>
      </c>
      <c r="K102" s="31">
        <f t="shared" si="43"/>
        <v>0</v>
      </c>
      <c r="L102" s="31">
        <f t="shared" si="43"/>
        <v>0</v>
      </c>
      <c r="M102" s="31">
        <f t="shared" si="43"/>
        <v>0</v>
      </c>
    </row>
    <row r="103" spans="1:13" ht="178.5">
      <c r="A103" s="2"/>
      <c r="B103" s="8" t="s">
        <v>144</v>
      </c>
      <c r="C103" s="12" t="s">
        <v>40</v>
      </c>
      <c r="D103" s="1"/>
      <c r="E103" s="45" t="s">
        <v>25</v>
      </c>
      <c r="F103" s="6" t="s">
        <v>46</v>
      </c>
      <c r="G103" s="13">
        <v>0</v>
      </c>
      <c r="H103" s="13">
        <v>0</v>
      </c>
      <c r="I103" s="73">
        <v>0</v>
      </c>
      <c r="J103" s="83">
        <v>35058349.210000001</v>
      </c>
      <c r="K103" s="13">
        <v>0</v>
      </c>
      <c r="L103" s="13">
        <v>0</v>
      </c>
      <c r="M103" s="13">
        <v>0</v>
      </c>
    </row>
    <row r="104" spans="1:13" ht="153">
      <c r="A104" s="2"/>
      <c r="B104" s="40" t="s">
        <v>261</v>
      </c>
      <c r="C104" s="12" t="s">
        <v>260</v>
      </c>
      <c r="D104" s="1"/>
      <c r="E104" s="53"/>
      <c r="F104" s="6"/>
      <c r="G104" s="31">
        <f>G105</f>
        <v>24489649.02</v>
      </c>
      <c r="H104" s="31">
        <f t="shared" ref="H104:M104" si="44">H105</f>
        <v>24489649.02</v>
      </c>
      <c r="I104" s="31">
        <f t="shared" si="44"/>
        <v>24489649.02</v>
      </c>
      <c r="J104" s="31">
        <f t="shared" si="44"/>
        <v>41258881.68</v>
      </c>
      <c r="K104" s="31">
        <f t="shared" si="44"/>
        <v>0</v>
      </c>
      <c r="L104" s="31">
        <f t="shared" si="44"/>
        <v>0</v>
      </c>
      <c r="M104" s="31">
        <f t="shared" si="44"/>
        <v>0</v>
      </c>
    </row>
    <row r="105" spans="1:13" ht="153">
      <c r="A105" s="2"/>
      <c r="B105" s="8" t="s">
        <v>28</v>
      </c>
      <c r="C105" s="12" t="s">
        <v>41</v>
      </c>
      <c r="D105" s="1"/>
      <c r="E105" s="45" t="s">
        <v>25</v>
      </c>
      <c r="F105" s="6" t="s">
        <v>46</v>
      </c>
      <c r="G105" s="13">
        <v>24489649.02</v>
      </c>
      <c r="H105" s="13">
        <v>24489649.02</v>
      </c>
      <c r="I105" s="13">
        <v>24489649.02</v>
      </c>
      <c r="J105" s="83">
        <v>41258881.68</v>
      </c>
      <c r="K105" s="13">
        <v>0</v>
      </c>
      <c r="L105" s="13">
        <v>0</v>
      </c>
      <c r="M105" s="13">
        <v>0</v>
      </c>
    </row>
    <row r="106" spans="1:13" ht="51">
      <c r="A106" s="2"/>
      <c r="B106" s="40" t="s">
        <v>256</v>
      </c>
      <c r="C106" s="26" t="s">
        <v>257</v>
      </c>
      <c r="D106" s="1"/>
      <c r="E106" s="53"/>
      <c r="F106" s="6"/>
      <c r="G106" s="31">
        <f>G107</f>
        <v>0</v>
      </c>
      <c r="H106" s="31">
        <f t="shared" ref="H106:M106" si="45">H107</f>
        <v>0</v>
      </c>
      <c r="I106" s="31">
        <f t="shared" si="45"/>
        <v>0</v>
      </c>
      <c r="J106" s="31">
        <f t="shared" si="45"/>
        <v>0</v>
      </c>
      <c r="K106" s="31">
        <f t="shared" si="45"/>
        <v>0</v>
      </c>
      <c r="L106" s="31">
        <f t="shared" si="45"/>
        <v>0</v>
      </c>
      <c r="M106" s="31">
        <f t="shared" si="45"/>
        <v>0</v>
      </c>
    </row>
    <row r="107" spans="1:13" ht="114.75">
      <c r="A107" s="2"/>
      <c r="B107" s="8" t="s">
        <v>107</v>
      </c>
      <c r="C107" s="12" t="s">
        <v>49</v>
      </c>
      <c r="D107" s="1"/>
      <c r="E107" s="45" t="s">
        <v>25</v>
      </c>
      <c r="F107" s="6" t="s">
        <v>46</v>
      </c>
      <c r="G107" s="13">
        <v>0</v>
      </c>
      <c r="H107" s="13">
        <v>0</v>
      </c>
      <c r="I107" s="13">
        <v>0</v>
      </c>
      <c r="J107" s="78">
        <v>0</v>
      </c>
      <c r="K107" s="13">
        <v>0</v>
      </c>
      <c r="L107" s="13">
        <v>0</v>
      </c>
      <c r="M107" s="13">
        <v>0</v>
      </c>
    </row>
    <row r="108" spans="1:13" ht="38.25">
      <c r="A108" s="2"/>
      <c r="B108" s="8"/>
      <c r="C108" s="26" t="s">
        <v>102</v>
      </c>
      <c r="D108" s="25" t="s">
        <v>91</v>
      </c>
      <c r="E108" s="45" t="s">
        <v>25</v>
      </c>
      <c r="F108" s="6"/>
      <c r="G108" s="31">
        <f>G109</f>
        <v>12399655.560000001</v>
      </c>
      <c r="H108" s="31">
        <f t="shared" ref="H108:M109" si="46">H109</f>
        <v>12399655.560000001</v>
      </c>
      <c r="I108" s="31">
        <f t="shared" si="46"/>
        <v>1338749.83</v>
      </c>
      <c r="J108" s="31">
        <f t="shared" si="46"/>
        <v>4844183.03</v>
      </c>
      <c r="K108" s="31">
        <f t="shared" si="46"/>
        <v>3339200</v>
      </c>
      <c r="L108" s="31">
        <f t="shared" si="46"/>
        <v>0</v>
      </c>
      <c r="M108" s="31">
        <f t="shared" si="46"/>
        <v>0</v>
      </c>
    </row>
    <row r="109" spans="1:13" ht="114.75">
      <c r="A109" s="2"/>
      <c r="B109" s="40" t="s">
        <v>29</v>
      </c>
      <c r="C109" s="26" t="s">
        <v>150</v>
      </c>
      <c r="D109" s="25"/>
      <c r="E109" s="16" t="s">
        <v>25</v>
      </c>
      <c r="F109" s="41" t="s">
        <v>46</v>
      </c>
      <c r="G109" s="31">
        <f>G110</f>
        <v>12399655.560000001</v>
      </c>
      <c r="H109" s="31">
        <f t="shared" si="46"/>
        <v>12399655.560000001</v>
      </c>
      <c r="I109" s="31">
        <f t="shared" si="46"/>
        <v>1338749.83</v>
      </c>
      <c r="J109" s="31">
        <f t="shared" si="46"/>
        <v>4844183.03</v>
      </c>
      <c r="K109" s="31">
        <f t="shared" si="46"/>
        <v>3339200</v>
      </c>
      <c r="L109" s="31">
        <f t="shared" si="46"/>
        <v>0</v>
      </c>
      <c r="M109" s="31">
        <f t="shared" si="46"/>
        <v>0</v>
      </c>
    </row>
    <row r="110" spans="1:13" ht="114.75">
      <c r="A110" s="2"/>
      <c r="B110" s="11" t="s">
        <v>29</v>
      </c>
      <c r="C110" s="12" t="s">
        <v>42</v>
      </c>
      <c r="D110" s="1"/>
      <c r="E110" s="45" t="s">
        <v>25</v>
      </c>
      <c r="F110" s="6" t="s">
        <v>46</v>
      </c>
      <c r="G110" s="13">
        <v>12399655.560000001</v>
      </c>
      <c r="H110" s="13">
        <v>12399655.560000001</v>
      </c>
      <c r="I110" s="78">
        <v>1338749.83</v>
      </c>
      <c r="J110" s="83">
        <v>4844183.03</v>
      </c>
      <c r="K110" s="14">
        <v>3339200</v>
      </c>
      <c r="L110" s="13">
        <v>0</v>
      </c>
      <c r="M110" s="78">
        <v>0</v>
      </c>
    </row>
    <row r="111" spans="1:13" ht="76.5">
      <c r="A111" s="2"/>
      <c r="B111" s="11"/>
      <c r="C111" s="26" t="s">
        <v>93</v>
      </c>
      <c r="D111" s="25" t="s">
        <v>92</v>
      </c>
      <c r="E111" s="45" t="s">
        <v>25</v>
      </c>
      <c r="F111" s="6"/>
      <c r="G111" s="31">
        <f>G112</f>
        <v>0</v>
      </c>
      <c r="H111" s="31">
        <f t="shared" ref="H111:M111" si="47">H112</f>
        <v>0</v>
      </c>
      <c r="I111" s="31">
        <f t="shared" si="47"/>
        <v>0</v>
      </c>
      <c r="J111" s="31">
        <f t="shared" si="47"/>
        <v>0</v>
      </c>
      <c r="K111" s="31">
        <f t="shared" si="47"/>
        <v>0</v>
      </c>
      <c r="L111" s="31">
        <f t="shared" si="47"/>
        <v>0</v>
      </c>
      <c r="M111" s="31">
        <f t="shared" si="47"/>
        <v>0</v>
      </c>
    </row>
    <row r="112" spans="1:13" ht="114.75">
      <c r="A112" s="2"/>
      <c r="B112" s="11" t="s">
        <v>112</v>
      </c>
      <c r="C112" s="12" t="s">
        <v>113</v>
      </c>
      <c r="D112" s="1"/>
      <c r="E112" s="45" t="s">
        <v>25</v>
      </c>
      <c r="F112" s="6" t="s">
        <v>46</v>
      </c>
      <c r="G112" s="14">
        <v>0</v>
      </c>
      <c r="H112" s="14">
        <v>0</v>
      </c>
      <c r="I112" s="14">
        <v>0</v>
      </c>
      <c r="J112" s="78">
        <v>0</v>
      </c>
      <c r="K112" s="14">
        <v>0</v>
      </c>
      <c r="L112" s="14">
        <v>0</v>
      </c>
      <c r="M112" s="14">
        <v>0</v>
      </c>
    </row>
    <row r="113" spans="1:13" ht="38.25">
      <c r="A113" s="2"/>
      <c r="B113" s="11"/>
      <c r="C113" s="26" t="s">
        <v>94</v>
      </c>
      <c r="D113" s="25" t="s">
        <v>145</v>
      </c>
      <c r="E113" s="45" t="s">
        <v>25</v>
      </c>
      <c r="F113" s="6"/>
      <c r="G113" s="30">
        <f>G114</f>
        <v>41634744</v>
      </c>
      <c r="H113" s="30">
        <f t="shared" ref="H113:M113" si="48">H114</f>
        <v>41634744</v>
      </c>
      <c r="I113" s="30">
        <f t="shared" si="48"/>
        <v>20165200</v>
      </c>
      <c r="J113" s="30">
        <f t="shared" si="48"/>
        <v>34621964.539999999</v>
      </c>
      <c r="K113" s="30">
        <f>K114+K118</f>
        <v>120034230</v>
      </c>
      <c r="L113" s="30">
        <f t="shared" si="48"/>
        <v>19541812</v>
      </c>
      <c r="M113" s="30">
        <f t="shared" si="48"/>
        <v>19541812</v>
      </c>
    </row>
    <row r="114" spans="1:13" ht="204">
      <c r="A114" s="2"/>
      <c r="B114" s="11"/>
      <c r="C114" s="26" t="s">
        <v>96</v>
      </c>
      <c r="D114" s="24" t="s">
        <v>95</v>
      </c>
      <c r="E114" s="45" t="s">
        <v>25</v>
      </c>
      <c r="F114" s="6"/>
      <c r="G114" s="30">
        <f>G115+G116+G117</f>
        <v>41634744</v>
      </c>
      <c r="H114" s="30">
        <f t="shared" ref="H114:M114" si="49">H115+H116+H117</f>
        <v>41634744</v>
      </c>
      <c r="I114" s="30">
        <f t="shared" si="49"/>
        <v>20165200</v>
      </c>
      <c r="J114" s="30">
        <f t="shared" si="49"/>
        <v>34621964.539999999</v>
      </c>
      <c r="K114" s="30">
        <f t="shared" si="49"/>
        <v>20165200</v>
      </c>
      <c r="L114" s="30">
        <f t="shared" si="49"/>
        <v>19541812</v>
      </c>
      <c r="M114" s="30">
        <f t="shared" si="49"/>
        <v>19541812</v>
      </c>
    </row>
    <row r="115" spans="1:13" ht="114.75">
      <c r="A115" s="2"/>
      <c r="B115" s="11" t="s">
        <v>30</v>
      </c>
      <c r="C115" s="12" t="s">
        <v>43</v>
      </c>
      <c r="D115" s="1"/>
      <c r="E115" s="45" t="s">
        <v>25</v>
      </c>
      <c r="F115" s="6" t="s">
        <v>46</v>
      </c>
      <c r="G115" s="13">
        <v>20165200</v>
      </c>
      <c r="H115" s="13">
        <v>20165200</v>
      </c>
      <c r="I115" s="13">
        <v>20165200</v>
      </c>
      <c r="J115" s="85">
        <v>15099442.689999999</v>
      </c>
      <c r="K115" s="14">
        <v>20165200</v>
      </c>
      <c r="L115" s="89">
        <v>19541812</v>
      </c>
      <c r="M115" s="89">
        <v>19541812</v>
      </c>
    </row>
    <row r="116" spans="1:13" ht="127.5">
      <c r="A116" s="2"/>
      <c r="B116" s="8" t="s">
        <v>31</v>
      </c>
      <c r="C116" s="12" t="s">
        <v>44</v>
      </c>
      <c r="D116" s="1"/>
      <c r="E116" s="45" t="s">
        <v>25</v>
      </c>
      <c r="F116" s="6" t="s">
        <v>46</v>
      </c>
      <c r="G116" s="13">
        <v>0</v>
      </c>
      <c r="H116" s="13">
        <v>0</v>
      </c>
      <c r="I116" s="78">
        <v>0</v>
      </c>
      <c r="J116" s="78">
        <v>0</v>
      </c>
      <c r="K116" s="13">
        <v>0</v>
      </c>
      <c r="L116" s="13">
        <v>0</v>
      </c>
      <c r="M116" s="14">
        <v>0</v>
      </c>
    </row>
    <row r="117" spans="1:13" ht="114.75">
      <c r="A117" s="2"/>
      <c r="B117" s="8" t="s">
        <v>146</v>
      </c>
      <c r="C117" s="12" t="s">
        <v>119</v>
      </c>
      <c r="D117" s="1"/>
      <c r="E117" s="45"/>
      <c r="F117" s="6"/>
      <c r="G117" s="13">
        <v>21469544</v>
      </c>
      <c r="H117" s="13">
        <v>21469544</v>
      </c>
      <c r="I117" s="78">
        <v>0</v>
      </c>
      <c r="J117" s="86">
        <v>19522521.850000001</v>
      </c>
      <c r="K117" s="13">
        <v>0</v>
      </c>
      <c r="L117" s="13">
        <v>0</v>
      </c>
      <c r="M117" s="13">
        <v>0</v>
      </c>
    </row>
    <row r="118" spans="1:13" ht="38.25">
      <c r="A118" s="2"/>
      <c r="B118" s="40" t="s">
        <v>186</v>
      </c>
      <c r="C118" s="26" t="s">
        <v>187</v>
      </c>
      <c r="D118" s="1"/>
      <c r="E118" s="51">
        <v>13</v>
      </c>
      <c r="F118" s="6"/>
      <c r="G118" s="30">
        <f>G119</f>
        <v>0</v>
      </c>
      <c r="H118" s="30">
        <f t="shared" ref="H118:M118" si="50">H119</f>
        <v>0</v>
      </c>
      <c r="I118" s="30">
        <f t="shared" si="50"/>
        <v>0</v>
      </c>
      <c r="J118" s="30">
        <f t="shared" si="50"/>
        <v>0</v>
      </c>
      <c r="K118" s="30">
        <f t="shared" si="50"/>
        <v>99869030</v>
      </c>
      <c r="L118" s="30">
        <f t="shared" si="50"/>
        <v>0</v>
      </c>
      <c r="M118" s="30">
        <f t="shared" si="50"/>
        <v>0</v>
      </c>
    </row>
    <row r="119" spans="1:13" ht="51">
      <c r="A119" s="2"/>
      <c r="B119" s="8" t="s">
        <v>185</v>
      </c>
      <c r="C119" s="12" t="s">
        <v>184</v>
      </c>
      <c r="D119" s="1"/>
      <c r="E119" s="51"/>
      <c r="F119" s="6"/>
      <c r="G119" s="14">
        <v>0</v>
      </c>
      <c r="H119" s="14">
        <v>0</v>
      </c>
      <c r="I119" s="14">
        <v>0</v>
      </c>
      <c r="J119" s="14">
        <v>0</v>
      </c>
      <c r="K119" s="13">
        <v>99869030</v>
      </c>
      <c r="L119" s="14">
        <v>0</v>
      </c>
      <c r="M119" s="14">
        <v>0</v>
      </c>
    </row>
    <row r="120" spans="1:13" ht="344.25">
      <c r="A120" s="2"/>
      <c r="B120" s="7"/>
      <c r="C120" s="26" t="s">
        <v>98</v>
      </c>
      <c r="D120" s="29" t="s">
        <v>147</v>
      </c>
      <c r="E120" s="45" t="s">
        <v>25</v>
      </c>
      <c r="F120" s="6"/>
      <c r="G120" s="31">
        <f>G121</f>
        <v>0</v>
      </c>
      <c r="H120" s="31">
        <f t="shared" ref="H120:M120" si="51">H121</f>
        <v>0</v>
      </c>
      <c r="I120" s="31">
        <f t="shared" si="51"/>
        <v>0</v>
      </c>
      <c r="J120" s="31">
        <f t="shared" si="51"/>
        <v>0</v>
      </c>
      <c r="K120" s="31">
        <f t="shared" si="51"/>
        <v>0</v>
      </c>
      <c r="L120" s="31">
        <f t="shared" si="51"/>
        <v>0</v>
      </c>
      <c r="M120" s="31">
        <f t="shared" si="51"/>
        <v>0</v>
      </c>
    </row>
    <row r="121" spans="1:13" ht="178.5">
      <c r="A121" s="2"/>
      <c r="B121" s="20" t="s">
        <v>148</v>
      </c>
      <c r="C121" s="45" t="s">
        <v>97</v>
      </c>
      <c r="D121" s="1"/>
      <c r="E121" s="45" t="s">
        <v>25</v>
      </c>
      <c r="F121" s="6" t="s">
        <v>21</v>
      </c>
      <c r="G121" s="14">
        <v>0</v>
      </c>
      <c r="H121" s="14">
        <v>0</v>
      </c>
      <c r="I121" s="78">
        <v>0</v>
      </c>
      <c r="J121" s="14">
        <v>0</v>
      </c>
      <c r="K121" s="14">
        <v>0</v>
      </c>
      <c r="L121" s="14">
        <v>0</v>
      </c>
      <c r="M121" s="14">
        <v>0</v>
      </c>
    </row>
    <row r="122" spans="1:13" ht="242.25">
      <c r="A122" s="2"/>
      <c r="B122" s="20"/>
      <c r="C122" s="16" t="s">
        <v>104</v>
      </c>
      <c r="D122" s="25" t="s">
        <v>103</v>
      </c>
      <c r="E122" s="45" t="s">
        <v>25</v>
      </c>
      <c r="F122" s="6"/>
      <c r="G122" s="30">
        <f>G123+G124+G125</f>
        <v>417634.78</v>
      </c>
      <c r="H122" s="30">
        <f t="shared" ref="H122:J122" si="52">H123+H124+H125</f>
        <v>417634.78</v>
      </c>
      <c r="I122" s="30">
        <f t="shared" si="52"/>
        <v>417634.78</v>
      </c>
      <c r="J122" s="30">
        <f t="shared" si="52"/>
        <v>1136206.53</v>
      </c>
      <c r="K122" s="30">
        <f>K123+K124+K125</f>
        <v>0</v>
      </c>
      <c r="L122" s="30">
        <f t="shared" ref="L122:M122" si="53">L123+L124+L125</f>
        <v>0</v>
      </c>
      <c r="M122" s="30">
        <f t="shared" si="53"/>
        <v>0</v>
      </c>
    </row>
    <row r="123" spans="1:13" ht="114.75">
      <c r="A123" s="2"/>
      <c r="B123" s="7" t="s">
        <v>109</v>
      </c>
      <c r="C123" s="12" t="s">
        <v>52</v>
      </c>
      <c r="D123" s="1"/>
      <c r="E123" s="45" t="s">
        <v>25</v>
      </c>
      <c r="F123" s="6" t="s">
        <v>46</v>
      </c>
      <c r="G123" s="14">
        <v>257409.2</v>
      </c>
      <c r="H123" s="14">
        <v>257409.2</v>
      </c>
      <c r="I123" s="14">
        <v>257409.2</v>
      </c>
      <c r="J123" s="13">
        <v>0</v>
      </c>
      <c r="K123" s="14">
        <v>0</v>
      </c>
      <c r="L123" s="14">
        <v>0</v>
      </c>
      <c r="M123" s="14">
        <v>0</v>
      </c>
    </row>
    <row r="124" spans="1:13" ht="114.75">
      <c r="A124" s="2"/>
      <c r="B124" s="4" t="s">
        <v>108</v>
      </c>
      <c r="C124" s="45" t="s">
        <v>149</v>
      </c>
      <c r="D124" s="37"/>
      <c r="E124" s="45" t="s">
        <v>25</v>
      </c>
      <c r="F124" s="5" t="s">
        <v>46</v>
      </c>
      <c r="G124" s="78">
        <v>160225.57999999999</v>
      </c>
      <c r="H124" s="78">
        <v>160225.57999999999</v>
      </c>
      <c r="I124" s="78">
        <v>160225.57999999999</v>
      </c>
      <c r="J124" s="13">
        <v>1136206.53</v>
      </c>
      <c r="K124" s="14">
        <v>0</v>
      </c>
      <c r="L124" s="14">
        <v>0</v>
      </c>
      <c r="M124" s="14">
        <v>0</v>
      </c>
    </row>
    <row r="125" spans="1:13" ht="102">
      <c r="A125" s="2"/>
      <c r="B125" s="4" t="s">
        <v>108</v>
      </c>
      <c r="C125" s="5" t="s">
        <v>54</v>
      </c>
      <c r="D125" s="1"/>
      <c r="E125" s="45" t="s">
        <v>25</v>
      </c>
      <c r="F125" s="5" t="s">
        <v>21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</row>
    <row r="126" spans="1:13" ht="165.75">
      <c r="A126" s="2"/>
      <c r="B126" s="4"/>
      <c r="C126" s="32" t="s">
        <v>105</v>
      </c>
      <c r="D126" s="25" t="s">
        <v>106</v>
      </c>
      <c r="E126" s="45"/>
      <c r="F126" s="5"/>
      <c r="G126" s="30">
        <f>G129</f>
        <v>-8283093.5999999996</v>
      </c>
      <c r="H126" s="30">
        <f>H129+H127</f>
        <v>-10024915.619999999</v>
      </c>
      <c r="I126" s="30">
        <f>I127+I129</f>
        <v>-4828564.2699999996</v>
      </c>
      <c r="J126" s="30">
        <f>J129</f>
        <v>-19427.22</v>
      </c>
      <c r="K126" s="30">
        <v>0</v>
      </c>
      <c r="L126" s="30">
        <f>L129</f>
        <v>0</v>
      </c>
      <c r="M126" s="30">
        <f>M129</f>
        <v>0</v>
      </c>
    </row>
    <row r="127" spans="1:13" ht="63.75">
      <c r="A127" s="2"/>
      <c r="B127" s="24" t="s">
        <v>166</v>
      </c>
      <c r="C127" s="47" t="s">
        <v>165</v>
      </c>
      <c r="D127" s="50"/>
      <c r="E127" s="16"/>
      <c r="F127" s="5"/>
      <c r="G127" s="30">
        <f t="shared" ref="G127:J127" si="54">G128</f>
        <v>0</v>
      </c>
      <c r="H127" s="30">
        <f t="shared" si="54"/>
        <v>-1741822.02</v>
      </c>
      <c r="I127" s="30">
        <f t="shared" si="54"/>
        <v>-1741822.02</v>
      </c>
      <c r="J127" s="30">
        <f t="shared" si="54"/>
        <v>0</v>
      </c>
      <c r="K127" s="30">
        <f>K128</f>
        <v>0</v>
      </c>
      <c r="L127" s="30">
        <f t="shared" ref="L127:M127" si="55">L128</f>
        <v>0</v>
      </c>
      <c r="M127" s="30">
        <f t="shared" si="55"/>
        <v>0</v>
      </c>
    </row>
    <row r="128" spans="1:13" ht="63.75">
      <c r="A128" s="2"/>
      <c r="B128" s="10" t="s">
        <v>166</v>
      </c>
      <c r="C128" s="43" t="s">
        <v>164</v>
      </c>
      <c r="D128" s="50"/>
      <c r="E128" s="16" t="s">
        <v>25</v>
      </c>
      <c r="F128" s="5"/>
      <c r="G128" s="14">
        <v>0</v>
      </c>
      <c r="H128" s="30">
        <v>-1741822.02</v>
      </c>
      <c r="I128" s="30">
        <v>-1741822.02</v>
      </c>
      <c r="J128" s="30"/>
      <c r="K128" s="14">
        <v>0</v>
      </c>
      <c r="L128" s="14">
        <v>0</v>
      </c>
      <c r="M128" s="14">
        <v>0</v>
      </c>
    </row>
    <row r="129" spans="1:13" ht="114.75">
      <c r="A129" s="2"/>
      <c r="B129" s="49" t="s">
        <v>114</v>
      </c>
      <c r="C129" s="32" t="s">
        <v>120</v>
      </c>
      <c r="D129" s="25"/>
      <c r="E129" s="16" t="s">
        <v>25</v>
      </c>
      <c r="F129" s="32" t="s">
        <v>46</v>
      </c>
      <c r="G129" s="30">
        <f>G130</f>
        <v>-8283093.5999999996</v>
      </c>
      <c r="H129" s="30">
        <f t="shared" ref="H129:M129" si="56">H130</f>
        <v>-8283093.5999999996</v>
      </c>
      <c r="I129" s="30">
        <f t="shared" si="56"/>
        <v>-3086742.25</v>
      </c>
      <c r="J129" s="30">
        <f t="shared" si="56"/>
        <v>-19427.22</v>
      </c>
      <c r="K129" s="30">
        <f t="shared" si="56"/>
        <v>0</v>
      </c>
      <c r="L129" s="30">
        <f t="shared" si="56"/>
        <v>0</v>
      </c>
      <c r="M129" s="30">
        <f t="shared" si="56"/>
        <v>0</v>
      </c>
    </row>
    <row r="130" spans="1:13" ht="114.75">
      <c r="A130" s="2"/>
      <c r="B130" s="4" t="s">
        <v>114</v>
      </c>
      <c r="C130" s="5" t="s">
        <v>115</v>
      </c>
      <c r="D130" s="1"/>
      <c r="E130" s="45" t="s">
        <v>25</v>
      </c>
      <c r="F130" s="5" t="s">
        <v>46</v>
      </c>
      <c r="G130" s="78">
        <v>-8283093.5999999996</v>
      </c>
      <c r="H130" s="78">
        <v>-8283093.5999999996</v>
      </c>
      <c r="I130" s="78">
        <v>-3086742.25</v>
      </c>
      <c r="J130" s="78">
        <v>-19427.22</v>
      </c>
      <c r="K130" s="14">
        <v>0</v>
      </c>
      <c r="L130" s="14">
        <v>0</v>
      </c>
      <c r="M130" s="14">
        <v>0</v>
      </c>
    </row>
    <row r="131" spans="1:13" ht="15.75">
      <c r="A131" s="90" t="s">
        <v>7</v>
      </c>
      <c r="B131" s="90"/>
      <c r="C131" s="90"/>
      <c r="D131" s="90"/>
      <c r="E131" s="90"/>
      <c r="F131" s="90"/>
      <c r="G131" s="77">
        <f t="shared" ref="G131:M131" si="57">G10+G88</f>
        <v>327711585.67000002</v>
      </c>
      <c r="H131" s="77">
        <f t="shared" si="57"/>
        <v>342015406.02999997</v>
      </c>
      <c r="I131" s="77">
        <f t="shared" si="57"/>
        <v>210323183.74000001</v>
      </c>
      <c r="J131" s="77">
        <f t="shared" si="57"/>
        <v>365900129.88999999</v>
      </c>
      <c r="K131" s="77">
        <f t="shared" si="57"/>
        <v>404911700.00999999</v>
      </c>
      <c r="L131" s="77">
        <f t="shared" si="57"/>
        <v>309938170.56</v>
      </c>
      <c r="M131" s="77">
        <f t="shared" si="57"/>
        <v>311443909.23000002</v>
      </c>
    </row>
  </sheetData>
  <mergeCells count="16">
    <mergeCell ref="A131:F131"/>
    <mergeCell ref="C1:K1"/>
    <mergeCell ref="C2:K2"/>
    <mergeCell ref="C3:K3"/>
    <mergeCell ref="C4:L4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M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ПЕРВОНАЧАЛЬНО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2024-11-15T10:15:15Z</cp:lastPrinted>
  <dcterms:created xsi:type="dcterms:W3CDTF">2021-09-22T05:28:14Z</dcterms:created>
  <dcterms:modified xsi:type="dcterms:W3CDTF">2024-11-15T10:15:17Z</dcterms:modified>
</cp:coreProperties>
</file>