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600" windowHeight="92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2" i="1"/>
  <c r="L12"/>
  <c r="K12"/>
  <c r="J12"/>
  <c r="I12"/>
  <c r="H12"/>
  <c r="G12"/>
  <c r="M37"/>
  <c r="L37"/>
  <c r="K37"/>
  <c r="J37"/>
  <c r="I37"/>
  <c r="H37"/>
  <c r="G37"/>
  <c r="M38"/>
  <c r="L38"/>
  <c r="K38"/>
  <c r="J38"/>
  <c r="I38"/>
  <c r="H38"/>
  <c r="G38"/>
  <c r="H34"/>
  <c r="M24"/>
  <c r="L24"/>
  <c r="K24"/>
  <c r="J24"/>
  <c r="I24"/>
  <c r="H24"/>
  <c r="G24"/>
  <c r="M41"/>
  <c r="M40" s="1"/>
  <c r="L41"/>
  <c r="L40" s="1"/>
  <c r="K41"/>
  <c r="K40" s="1"/>
  <c r="J41"/>
  <c r="J40" s="1"/>
  <c r="I41"/>
  <c r="I40" s="1"/>
  <c r="H41"/>
  <c r="H40" s="1"/>
  <c r="G41"/>
  <c r="G40" s="1"/>
  <c r="H14" l="1"/>
  <c r="H26" l="1"/>
  <c r="H23" s="1"/>
  <c r="K26"/>
  <c r="K23" s="1"/>
  <c r="J34" l="1"/>
  <c r="I14"/>
  <c r="M58"/>
  <c r="L58"/>
  <c r="K58"/>
  <c r="J58"/>
  <c r="I58"/>
  <c r="H58"/>
  <c r="G58"/>
  <c r="M46"/>
  <c r="L46"/>
  <c r="K46"/>
  <c r="J46"/>
  <c r="I46"/>
  <c r="H46"/>
  <c r="M31"/>
  <c r="L31"/>
  <c r="K31"/>
  <c r="G31"/>
  <c r="H31"/>
  <c r="I31"/>
  <c r="J60"/>
  <c r="M49"/>
  <c r="L49"/>
  <c r="K49"/>
  <c r="J49"/>
  <c r="H49"/>
  <c r="G49"/>
  <c r="I49"/>
  <c r="J31"/>
  <c r="M34"/>
  <c r="L34"/>
  <c r="K34"/>
  <c r="I34"/>
  <c r="J21"/>
  <c r="G46"/>
  <c r="M60"/>
  <c r="L60"/>
  <c r="K60"/>
  <c r="I60"/>
  <c r="H60"/>
  <c r="G60"/>
  <c r="M56"/>
  <c r="L56"/>
  <c r="K56"/>
  <c r="J56"/>
  <c r="I56"/>
  <c r="H56"/>
  <c r="G56"/>
  <c r="M54"/>
  <c r="L54"/>
  <c r="K54"/>
  <c r="J54"/>
  <c r="I54"/>
  <c r="H54"/>
  <c r="G54"/>
  <c r="M26"/>
  <c r="M23" s="1"/>
  <c r="L26"/>
  <c r="L23" s="1"/>
  <c r="J26"/>
  <c r="J23" s="1"/>
  <c r="I26"/>
  <c r="I23" s="1"/>
  <c r="H13"/>
  <c r="M21"/>
  <c r="L21"/>
  <c r="K21"/>
  <c r="I21"/>
  <c r="H21"/>
  <c r="G21"/>
  <c r="M14"/>
  <c r="M13" s="1"/>
  <c r="L14"/>
  <c r="L13" s="1"/>
  <c r="K14"/>
  <c r="K13" s="1"/>
  <c r="J14"/>
  <c r="J13" s="1"/>
  <c r="G52"/>
  <c r="M52"/>
  <c r="L52"/>
  <c r="K52"/>
  <c r="J52"/>
  <c r="I52"/>
  <c r="H52"/>
  <c r="M29"/>
  <c r="L29"/>
  <c r="K29"/>
  <c r="J29"/>
  <c r="I29"/>
  <c r="H29"/>
  <c r="G29"/>
  <c r="G26"/>
  <c r="G23" s="1"/>
  <c r="G14"/>
  <c r="G13" s="1"/>
  <c r="L45" l="1"/>
  <c r="L44" s="1"/>
  <c r="K45"/>
  <c r="K44" s="1"/>
  <c r="H45"/>
  <c r="H44" s="1"/>
  <c r="M45"/>
  <c r="M44" s="1"/>
  <c r="G45"/>
  <c r="G44" s="1"/>
  <c r="I45"/>
  <c r="I44" s="1"/>
  <c r="J45"/>
  <c r="J44" s="1"/>
  <c r="L63" l="1"/>
  <c r="G63"/>
  <c r="H63"/>
  <c r="K63"/>
  <c r="M63"/>
  <c r="J63"/>
  <c r="I13"/>
  <c r="I63" l="1"/>
</calcChain>
</file>

<file path=xl/sharedStrings.xml><?xml version="1.0" encoding="utf-8"?>
<sst xmlns="http://schemas.openxmlformats.org/spreadsheetml/2006/main" count="205" uniqueCount="131">
  <si>
    <t>Наименование главного администратора доходов бюджета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</si>
  <si>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</si>
  <si>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</si>
  <si>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</si>
  <si>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</si>
  <si>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 xml:space="preserve">Кассовые поступления за отчетный финансовый год в соответствии с решением об исполнении бюджета </t>
  </si>
  <si>
    <t>№ п/п</t>
  </si>
  <si>
    <t>Итого</t>
  </si>
  <si>
    <t xml:space="preserve"> Показатели прогноза доходов бюджета     </t>
  </si>
  <si>
    <t>Прогноз доходов бюджета на  (текущий финансовый год)</t>
  </si>
  <si>
    <t>РЕЕСТР ИСТОЧНИКОВ ДОХОДОВ</t>
  </si>
  <si>
    <t>(наименование муниципального образования)</t>
  </si>
  <si>
    <t>Руководитель             _______________________________      _________________________    _____________________________</t>
  </si>
  <si>
    <t xml:space="preserve">                                            (должность)                                         (подпись)                                       (расшифровка подписи)</t>
  </si>
  <si>
    <t>исп.  ____________________________________ № тел. __________________                                             «_______» _________________________ 20 ____г.</t>
  </si>
  <si>
    <t>182 1 01 02010 01 0000 110</t>
  </si>
  <si>
    <t>182 1 01 02020 01 0000 110</t>
  </si>
  <si>
    <t>182 1 01 02030 01 0000 110</t>
  </si>
  <si>
    <t>182 1 01 02080 01 0000 110</t>
  </si>
  <si>
    <t>Единый сельскохозяйственный налог</t>
  </si>
  <si>
    <t>182 1 05 03010 01 0000 110</t>
  </si>
  <si>
    <t> Управление Федеральной налоговой службы по Ивановской области</t>
  </si>
  <si>
    <t>Управление Федеральной налоговой службы по Ивановской области</t>
  </si>
  <si>
    <t>Комитет по управлению имуществом администрации Родниковского муниципального района</t>
  </si>
  <si>
    <t>212 1 11 05013 05 0000 120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</si>
  <si>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</si>
  <si>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</si>
  <si>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</si>
  <si>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 "10"</t>
  </si>
  <si>
    <t xml:space="preserve"> на 2023 год и плановый период 2024 и 2025 годов </t>
  </si>
  <si>
    <t>муниципального образования "Каминское сельское поселение Родниковского муниципального района Ивановской области"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</si>
  <si>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</si>
  <si>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</si>
  <si>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</si>
  <si>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182 1 06 01030 10 0000 110
</t>
  </si>
  <si>
    <t xml:space="preserve">182 1 06 06043 10 0000 110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</si>
  <si>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</si>
  <si>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</si>
  <si>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>911 1 17 15030 10 0000 120</t>
  </si>
  <si>
    <t xml:space="preserve">Инициативные платежи, зачисляемые в бюджеты сельских поселений
</t>
  </si>
  <si>
    <t>Администация муниципального образования "Каминское сельское поселение Родниковского муниципального района Ивановской области"</t>
  </si>
  <si>
    <t xml:space="preserve">      Дотации на поддержку мер по обеспечению сбалансированности местных бюджетов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</si>
  <si>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</si>
  <si>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911 2 02 15001 10 0000 150</t>
  </si>
  <si>
    <t>911 2 02 15002 10 0000 150</t>
  </si>
  <si>
    <t>911 2 02 35118 10 0000 150</t>
  </si>
  <si>
    <t>911 2 02 29999 10 0000 150</t>
  </si>
  <si>
    <t>911 2 02 40014 10 0000 150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</si>
  <si>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</si>
  <si>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182 1 06 06033 10 0000 110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</si>
  <si>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</si>
  <si>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</si>
  <si>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</si>
  <si>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</si>
  <si>
    <t xml:space="preserve">    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</si>
  <si>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субсидии бюджетам сельских поселений
</t>
  </si>
  <si>
    <t>Показатели доходов в соответствии с решением о местном бюджете на текущий финансовый год  по состоянию  на 01.09.2022 г.</t>
  </si>
  <si>
    <t>212 1 14 06025 10 0000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</si>
  <si>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
</t>
  </si>
  <si>
    <t xml:space="preserve"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</si>
  <si>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Финансовое управление администрации муниципального образования "Родниковский муниципальный район"</t>
  </si>
  <si>
    <t xml:space="preserve">213 2 08 05000 10 0000 150
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</si>
  <si>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</si>
  <si>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911 2 18 60010 10 0000 150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</si>
  <si>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сельских поселений
</t>
  </si>
  <si>
    <t xml:space="preserve">911 2 19 60010 10 0000 150
</t>
  </si>
  <si>
    <t xml:space="preserve">911 1 08 04020 01 0000 110
</t>
  </si>
  <si>
    <t xml:space="preserve">НАЛОГОВЫЕ И НЕНАЛОГОВЫЕ ДОХОДЫ
</t>
  </si>
  <si>
    <t>Налоги на прибыль, доходы</t>
  </si>
  <si>
    <t>Налог на доходы физических лиц</t>
  </si>
  <si>
    <t>Налоги на совокупный доход</t>
  </si>
  <si>
    <t>000 1 05 00000 00 0000 000</t>
  </si>
  <si>
    <r>
      <rPr>
        <b/>
        <sz val="10"/>
        <color theme="1"/>
        <rFont val="Times New Roman"/>
        <family val="1"/>
        <charset val="204"/>
      </rPr>
      <t>000 1 00 00000 00 0000 000</t>
    </r>
    <r>
      <rPr>
        <b/>
        <sz val="12"/>
        <color theme="1"/>
        <rFont val="Times New Roman"/>
        <family val="1"/>
        <charset val="204"/>
      </rPr>
      <t xml:space="preserve">
</t>
    </r>
  </si>
  <si>
    <t>Налоги на имущество</t>
  </si>
  <si>
    <t xml:space="preserve">000 1 06 00000 00 0000 000
</t>
  </si>
  <si>
    <t>Земельный налог</t>
  </si>
  <si>
    <t xml:space="preserve">000 1 06 06000 00 0000 110
</t>
  </si>
  <si>
    <t>000 1 08 00000 00 0000 000</t>
  </si>
  <si>
    <t xml:space="preserve">Государственная     пошлина  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</si>
  <si>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</si>
  <si>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</si>
  <si>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</si>
  <si>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Инициативные платежи</t>
  </si>
  <si>
    <t>000 1 17 15030 00 0000 150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</si>
  <si>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</si>
  <si>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</si>
  <si>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</si>
  <si>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</si>
  <si>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
</t>
  </si>
  <si>
    <t>000 2 02 20000 00 0000 150</t>
  </si>
  <si>
    <t>Субсидии бюджетам бюджетной системы Российской Федерации (межбюджетные субсидии)</t>
  </si>
  <si>
    <t xml:space="preserve"> 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</si>
  <si>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</si>
  <si>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r>
      <rPr>
        <b/>
        <sz val="10"/>
        <rFont val="Times New Roman"/>
        <family val="1"/>
        <charset val="204"/>
      </rPr>
      <t>000 2 02 30000 00 0000 15</t>
    </r>
    <r>
      <rPr>
        <sz val="10"/>
        <rFont val="Times New Roman"/>
        <family val="1"/>
        <charset val="204"/>
      </rPr>
      <t>0</t>
    </r>
  </si>
  <si>
    <t xml:space="preserve">000 1 01 00000 00 0000 000
</t>
  </si>
  <si>
    <t xml:space="preserve">000 1 01 02000 01 0000 110
</t>
  </si>
  <si>
    <t xml:space="preserve">000 2 00 00000 00 0000 000
</t>
  </si>
  <si>
    <r>
      <rPr>
        <b/>
        <sz val="10"/>
        <color theme="1"/>
        <rFont val="Times New Roman"/>
        <family val="1"/>
        <charset val="204"/>
      </rPr>
      <t>БЕЗВОЗМЕЗДНЫЕ ПОСТУПЛЕНИЯ</t>
    </r>
    <r>
      <rPr>
        <sz val="10"/>
        <color theme="1"/>
        <rFont val="Times New Roman"/>
        <family val="1"/>
        <charset val="204"/>
      </rPr>
      <t xml:space="preserve">
</t>
    </r>
  </si>
  <si>
    <t>Иные межбюджетные трансферты</t>
  </si>
  <si>
    <t xml:space="preserve">000 2 02 40000 00 0000 150
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</si>
  <si>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</si>
  <si>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 xml:space="preserve">000 2 08 00000 00 0000 000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</si>
  <si>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</si>
  <si>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000 2 18 00000 00 0000 000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</si>
  <si>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</si>
  <si>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
2 19 00000 00 0000 000
</t>
  </si>
  <si>
    <t>000 2 02 10000 00 0000 150</t>
  </si>
  <si>
    <t xml:space="preserve">ДОХОДЫ ОТ ОКАЗАНИЯ ПЛАТНЫХ УСЛУГ И КОМПЕНСАЦИИ ЗАТРАТ ГОСУДАРСТВА
</t>
  </si>
  <si>
    <t xml:space="preserve">Прочие доходы от компенсации затрат бюджетов сельских поселений
</t>
  </si>
  <si>
    <t xml:space="preserve">000 1 13 00000 00 0000 000
</t>
  </si>
  <si>
    <t xml:space="preserve">Субсидии бюджетам сельских поселений на обеспечение комплексного развития сельских территорий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</si>
  <si>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</si>
  <si>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212 1 11 05035 10 0000 120</t>
  </si>
  <si>
    <t xml:space="preserve">911 1 13 02995 10 0000 130
</t>
  </si>
  <si>
    <t>Прочие доходы от компенсации затрат бюджетов сельских поселений</t>
  </si>
  <si>
    <r>
      <rPr>
        <sz val="10"/>
        <rFont val="Times New Roman"/>
        <family val="1"/>
        <charset val="204"/>
      </rPr>
      <t>911 2 02 25576 10 0000 15</t>
    </r>
    <r>
      <rPr>
        <b/>
        <sz val="10"/>
        <rFont val="Times New Roman"/>
        <family val="1"/>
        <charset val="204"/>
      </rPr>
      <t xml:space="preserve">0
</t>
    </r>
  </si>
  <si>
    <t>182 1 01 02040 01 000 110</t>
  </si>
  <si>
    <t>Кассовые поступления в текущем финансовом году по состоянию на  01.09.2022 г.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</si>
  <si>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</si>
  <si>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000 1 17 15030 10 0000 120</t>
  </si>
  <si>
    <t>911 1 17 15030 10 0010 150</t>
  </si>
  <si>
    <t>Инициативные платежи, зачисляемые в бюджеты сельских поселений (Создание и обустройство спортивной площадки (установка тренажерного комплекса) в с.Острецово Каминского сельского поселения Родниковского муниципального района Ивановской области)</t>
  </si>
  <si>
    <t>Инициативные платежи, зачисляемые в бюджеты сельских поселений</t>
  </si>
  <si>
    <t xml:space="preserve"> </t>
  </si>
  <si>
    <t>000 1 06 01000 00 0000 110</t>
  </si>
  <si>
    <t xml:space="preserve">
Налог на имущество физических лиц
</t>
  </si>
  <si>
    <t>ПРОЧИЕ НЕНАЛОГОВЫЕ ДОХОДЫ</t>
  </si>
  <si>
    <r>
      <rPr>
        <b/>
        <sz val="10"/>
        <rFont val="Times New Roman"/>
        <family val="1"/>
        <charset val="204"/>
      </rPr>
      <t>000 1 17 00000 00 0000 000</t>
    </r>
    <r>
      <rPr>
        <sz val="10"/>
        <rFont val="Times New Roman"/>
        <family val="1"/>
        <charset val="204"/>
      </rPr>
      <t xml:space="preserve">
</t>
    </r>
  </si>
  <si>
    <t>Невыясненные поступления, зачисляемые в бюджеты сельских поселений</t>
  </si>
  <si>
    <r>
      <rPr>
        <b/>
        <sz val="10"/>
        <rFont val="Times New Roman"/>
        <family val="1"/>
        <charset val="204"/>
      </rPr>
      <t>000 1 17 01050 10 0000 180</t>
    </r>
    <r>
      <rPr>
        <sz val="10"/>
        <rFont val="Times New Roman"/>
        <family val="1"/>
        <charset val="204"/>
      </rPr>
      <t xml:space="preserve">
</t>
    </r>
  </si>
  <si>
    <t xml:space="preserve">911 1 17 01050 10 0000 180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</si>
</sst>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 ;\-#,##0.00\ "/>
    <numFmt numFmtId="165" formatCode="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vertical="top" wrapText="1"/>
    </xf>
    <xf numFmtId="1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7" fillId="0" borderId="1" xfId="5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165" fontId="7" fillId="0" borderId="8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 wrapText="1"/>
    </xf>
    <xf numFmtId="0" fontId="13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164" fontId="7" fillId="0" borderId="8" xfId="5" applyNumberFormat="1" applyFont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4" fontId="7" fillId="0" borderId="8" xfId="0" applyNumberFormat="1" applyFont="1" applyBorder="1" applyAlignment="1">
      <alignment horizontal="center" vertical="top" wrapText="1"/>
    </xf>
    <xf numFmtId="164" fontId="7" fillId="0" borderId="8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165" fontId="12" fillId="0" borderId="5" xfId="0" applyNumberFormat="1" applyFont="1" applyBorder="1" applyAlignment="1">
      <alignment horizontal="center" vertical="top" wrapText="1"/>
    </xf>
    <xf numFmtId="165" fontId="7" fillId="0" borderId="13" xfId="0" applyNumberFormat="1" applyFont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5" xfId="1" applyFont="1" applyBorder="1" applyAlignment="1" applyProtection="1">
      <alignment horizontal="center" vertical="top" wrapText="1"/>
    </xf>
    <xf numFmtId="0" fontId="4" fillId="0" borderId="6" xfId="1" applyFont="1" applyBorder="1" applyAlignment="1" applyProtection="1">
      <alignment horizontal="center" vertical="top" wrapText="1"/>
    </xf>
    <xf numFmtId="0" fontId="4" fillId="0" borderId="2" xfId="1" applyFont="1" applyBorder="1" applyAlignment="1" applyProtection="1">
      <alignment horizontal="center" vertical="top" wrapText="1"/>
    </xf>
    <xf numFmtId="0" fontId="4" fillId="2" borderId="1" xfId="2" applyFont="1" applyFill="1" applyBorder="1" applyAlignment="1" applyProtection="1">
      <alignment horizontal="center" vertical="top" wrapText="1"/>
    </xf>
    <xf numFmtId="0" fontId="4" fillId="0" borderId="1" xfId="3" applyFont="1" applyBorder="1" applyAlignment="1" applyProtection="1">
      <alignment horizontal="center" vertical="top" wrapText="1"/>
    </xf>
    <xf numFmtId="49" fontId="4" fillId="0" borderId="1" xfId="4" applyNumberFormat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6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1"/>
  <sheetViews>
    <sheetView tabSelected="1" workbookViewId="0">
      <selection activeCell="C35" sqref="C35"/>
    </sheetView>
  </sheetViews>
  <sheetFormatPr defaultRowHeight="15"/>
  <cols>
    <col min="1" max="1" width="5" customWidth="1"/>
    <col min="2" max="2" width="16" customWidth="1"/>
    <col min="3" max="5" width="15.42578125" customWidth="1"/>
    <col min="6" max="7" width="16.7109375" customWidth="1"/>
    <col min="8" max="9" width="15.7109375" customWidth="1"/>
    <col min="10" max="10" width="16.42578125" customWidth="1"/>
    <col min="11" max="11" width="15.140625" customWidth="1"/>
    <col min="12" max="12" width="13.85546875" customWidth="1"/>
    <col min="13" max="13" width="16.28515625" customWidth="1"/>
  </cols>
  <sheetData>
    <row r="2" spans="1:13">
      <c r="C2" s="60" t="s">
        <v>10</v>
      </c>
      <c r="D2" s="60"/>
      <c r="E2" s="60"/>
      <c r="F2" s="60"/>
      <c r="G2" s="60"/>
      <c r="H2" s="60"/>
      <c r="I2" s="60"/>
      <c r="J2" s="60"/>
      <c r="K2" s="60"/>
    </row>
    <row r="3" spans="1:13" ht="15.75">
      <c r="C3" s="61" t="s">
        <v>30</v>
      </c>
      <c r="D3" s="62"/>
      <c r="E3" s="62"/>
      <c r="F3" s="62"/>
      <c r="G3" s="62"/>
      <c r="H3" s="62"/>
      <c r="I3" s="62"/>
      <c r="J3" s="62"/>
      <c r="K3" s="62"/>
    </row>
    <row r="4" spans="1:13">
      <c r="C4" s="69" t="s">
        <v>11</v>
      </c>
      <c r="D4" s="69"/>
      <c r="E4" s="69"/>
      <c r="F4" s="69"/>
      <c r="G4" s="69"/>
      <c r="H4" s="69"/>
      <c r="I4" s="69"/>
      <c r="J4" s="69"/>
      <c r="K4" s="69"/>
    </row>
    <row r="5" spans="1:13">
      <c r="C5" s="5"/>
      <c r="D5" s="5"/>
      <c r="E5" s="5"/>
      <c r="F5" s="5"/>
      <c r="G5" s="5"/>
      <c r="H5" s="5"/>
      <c r="I5" s="5"/>
      <c r="J5" s="5"/>
      <c r="K5" s="5"/>
    </row>
    <row r="6" spans="1:13">
      <c r="C6" s="62" t="s">
        <v>29</v>
      </c>
      <c r="D6" s="62"/>
      <c r="E6" s="62"/>
      <c r="F6" s="62"/>
      <c r="G6" s="62"/>
      <c r="H6" s="62"/>
      <c r="I6" s="62"/>
      <c r="J6" s="62"/>
      <c r="K6" s="62"/>
      <c r="L6" s="62"/>
    </row>
    <row r="8" spans="1:13" ht="79.5" customHeight="1">
      <c r="A8" s="81" t="s">
        <v>6</v>
      </c>
      <c r="B8" s="63" t="s">
        <v>1</v>
      </c>
      <c r="C8" s="66" t="s">
        <v>2</v>
      </c>
      <c r="D8" s="67" t="s">
        <v>3</v>
      </c>
      <c r="E8" s="68" t="s">
        <v>4</v>
      </c>
      <c r="F8" s="70" t="s">
        <v>0</v>
      </c>
      <c r="G8" s="70" t="s">
        <v>56</v>
      </c>
      <c r="H8" s="70" t="s">
        <v>9</v>
      </c>
      <c r="I8" s="77" t="s">
        <v>117</v>
      </c>
      <c r="J8" s="77" t="s">
        <v>5</v>
      </c>
      <c r="K8" s="71" t="s">
        <v>8</v>
      </c>
      <c r="L8" s="72"/>
      <c r="M8" s="73"/>
    </row>
    <row r="9" spans="1:13" ht="15.75" customHeight="1">
      <c r="A9" s="82"/>
      <c r="B9" s="64"/>
      <c r="C9" s="66"/>
      <c r="D9" s="67"/>
      <c r="E9" s="68"/>
      <c r="F9" s="70"/>
      <c r="G9" s="70"/>
      <c r="H9" s="70"/>
      <c r="I9" s="78"/>
      <c r="J9" s="78"/>
      <c r="K9" s="74"/>
      <c r="L9" s="75"/>
      <c r="M9" s="76"/>
    </row>
    <row r="10" spans="1:13" ht="71.25" customHeight="1">
      <c r="A10" s="83"/>
      <c r="B10" s="65"/>
      <c r="C10" s="66"/>
      <c r="D10" s="67"/>
      <c r="E10" s="68"/>
      <c r="F10" s="70"/>
      <c r="G10" s="70"/>
      <c r="H10" s="70"/>
      <c r="I10" s="79"/>
      <c r="J10" s="79"/>
      <c r="K10" s="13" t="s">
        <v>51</v>
      </c>
      <c r="L10" s="13" t="s">
        <v>52</v>
      </c>
      <c r="M10" s="13" t="s">
        <v>53</v>
      </c>
    </row>
    <row r="11" spans="1:13" ht="15.75">
      <c r="A11" s="4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</row>
    <row r="12" spans="1:13" ht="51">
      <c r="A12" s="4"/>
      <c r="B12" s="20"/>
      <c r="C12" s="26" t="s">
        <v>72</v>
      </c>
      <c r="D12" s="23" t="s">
        <v>67</v>
      </c>
      <c r="E12" s="9" t="s">
        <v>28</v>
      </c>
      <c r="F12" s="20"/>
      <c r="G12" s="35">
        <f>G13+G21+G23+G29+G31+G37</f>
        <v>4030382</v>
      </c>
      <c r="H12" s="35">
        <f>H13+H21+H23+H29+H31+H34+H37</f>
        <v>4154450.48</v>
      </c>
      <c r="I12" s="35">
        <f>I13+I21+I23+I29+I31+I36+I37</f>
        <v>1887056.8499999999</v>
      </c>
      <c r="J12" s="35">
        <f>J13+J21+J23+J29+J31+J34+J37</f>
        <v>4028799.59</v>
      </c>
      <c r="K12" s="35">
        <f>K13+K21+K23+K29+K31+K37</f>
        <v>3953095</v>
      </c>
      <c r="L12" s="35">
        <f>L13+L21+L23+L29+L31+L37</f>
        <v>4019134</v>
      </c>
      <c r="M12" s="35">
        <f>M13+M21+M23+M29+M31+M37</f>
        <v>4034134</v>
      </c>
    </row>
    <row r="13" spans="1:13" ht="38.25">
      <c r="A13" s="4"/>
      <c r="B13" s="20"/>
      <c r="C13" s="23" t="s">
        <v>94</v>
      </c>
      <c r="D13" s="23" t="s">
        <v>68</v>
      </c>
      <c r="E13" s="9" t="s">
        <v>28</v>
      </c>
      <c r="F13" s="20"/>
      <c r="G13" s="43">
        <f t="shared" ref="G13:M13" si="0">G14</f>
        <v>702950</v>
      </c>
      <c r="H13" s="23">
        <f t="shared" si="0"/>
        <v>702950</v>
      </c>
      <c r="I13" s="23">
        <f t="shared" si="0"/>
        <v>451380.06</v>
      </c>
      <c r="J13" s="23">
        <f t="shared" si="0"/>
        <v>655808.80999999994</v>
      </c>
      <c r="K13" s="23">
        <f t="shared" si="0"/>
        <v>738750</v>
      </c>
      <c r="L13" s="23">
        <f t="shared" si="0"/>
        <v>753750</v>
      </c>
      <c r="M13" s="23">
        <f t="shared" si="0"/>
        <v>768750</v>
      </c>
    </row>
    <row r="14" spans="1:13" ht="38.25">
      <c r="A14" s="4"/>
      <c r="B14" s="9"/>
      <c r="C14" s="23" t="s">
        <v>95</v>
      </c>
      <c r="D14" s="23" t="s">
        <v>69</v>
      </c>
      <c r="E14" s="9" t="s">
        <v>28</v>
      </c>
      <c r="F14" s="42"/>
      <c r="G14" s="37">
        <f>G15+G16+G17</f>
        <v>702950</v>
      </c>
      <c r="H14" s="37">
        <f>H15+H16+H17</f>
        <v>702950</v>
      </c>
      <c r="I14" s="9">
        <f>I15+I16+I17+I19</f>
        <v>451380.06</v>
      </c>
      <c r="J14" s="9">
        <f t="shared" ref="J14:M14" si="1">J15+J16+J17</f>
        <v>655808.80999999994</v>
      </c>
      <c r="K14" s="9">
        <f t="shared" si="1"/>
        <v>738750</v>
      </c>
      <c r="L14" s="9">
        <f t="shared" si="1"/>
        <v>753750</v>
      </c>
      <c r="M14" s="9">
        <f t="shared" si="1"/>
        <v>768750</v>
      </c>
    </row>
    <row r="15" spans="1:13" ht="267.75">
      <c r="A15" s="3"/>
      <c r="B15" s="1" t="s">
        <v>31</v>
      </c>
      <c r="C15" s="7" t="s">
        <v>15</v>
      </c>
      <c r="D15" s="1"/>
      <c r="E15" s="9" t="s">
        <v>28</v>
      </c>
      <c r="F15" s="8" t="s">
        <v>21</v>
      </c>
      <c r="G15" s="44">
        <v>700000</v>
      </c>
      <c r="H15" s="15">
        <v>700000</v>
      </c>
      <c r="I15" s="1">
        <v>449233.68</v>
      </c>
      <c r="J15" s="37">
        <v>651724.52</v>
      </c>
      <c r="K15" s="36">
        <v>735000</v>
      </c>
      <c r="L15" s="10">
        <v>750000</v>
      </c>
      <c r="M15" s="10">
        <v>765000</v>
      </c>
    </row>
    <row r="16" spans="1:13" ht="395.25">
      <c r="A16" s="3"/>
      <c r="B16" s="1" t="s">
        <v>25</v>
      </c>
      <c r="C16" s="8" t="s">
        <v>16</v>
      </c>
      <c r="D16" s="1"/>
      <c r="E16" s="9" t="s">
        <v>28</v>
      </c>
      <c r="F16" s="8" t="s">
        <v>21</v>
      </c>
      <c r="G16" s="29">
        <v>450</v>
      </c>
      <c r="H16" s="15">
        <v>450</v>
      </c>
      <c r="I16" s="1">
        <v>6.6</v>
      </c>
      <c r="J16" s="37">
        <v>379.82</v>
      </c>
      <c r="K16" s="38">
        <v>0</v>
      </c>
      <c r="L16" s="11">
        <v>0</v>
      </c>
      <c r="M16" s="11">
        <v>0</v>
      </c>
    </row>
    <row r="17" spans="1:14" ht="204">
      <c r="A17" s="3"/>
      <c r="B17" s="6" t="s">
        <v>32</v>
      </c>
      <c r="C17" s="8" t="s">
        <v>17</v>
      </c>
      <c r="D17" s="1"/>
      <c r="E17" s="9" t="s">
        <v>28</v>
      </c>
      <c r="F17" s="8" t="s">
        <v>21</v>
      </c>
      <c r="G17" s="29">
        <v>2500</v>
      </c>
      <c r="H17" s="15">
        <v>2500</v>
      </c>
      <c r="I17" s="1">
        <v>2136.7800000000002</v>
      </c>
      <c r="J17" s="37">
        <v>3704.47</v>
      </c>
      <c r="K17" s="39">
        <v>3750</v>
      </c>
      <c r="L17" s="12">
        <v>3750</v>
      </c>
      <c r="M17" s="12">
        <v>3750</v>
      </c>
    </row>
    <row r="18" spans="1:14" ht="63.75" hidden="1">
      <c r="A18" s="3"/>
      <c r="B18" s="6"/>
      <c r="C18" s="45" t="s">
        <v>116</v>
      </c>
      <c r="D18" s="1"/>
      <c r="E18" s="9" t="s">
        <v>28</v>
      </c>
      <c r="F18" s="8" t="s">
        <v>21</v>
      </c>
      <c r="G18" s="29"/>
      <c r="H18" s="15">
        <v>4750</v>
      </c>
      <c r="I18" s="1"/>
      <c r="J18" s="37"/>
      <c r="K18" s="39">
        <v>4750</v>
      </c>
      <c r="L18" s="12">
        <v>4750</v>
      </c>
      <c r="M18" s="12">
        <v>4750</v>
      </c>
    </row>
    <row r="19" spans="1:14" ht="318.75" hidden="1">
      <c r="A19" s="3"/>
      <c r="B19" s="6" t="s">
        <v>26</v>
      </c>
      <c r="C19" s="8" t="s">
        <v>18</v>
      </c>
      <c r="D19" s="1"/>
      <c r="E19" s="9" t="s">
        <v>28</v>
      </c>
      <c r="F19" s="8" t="s">
        <v>21</v>
      </c>
      <c r="G19" s="12"/>
      <c r="H19" s="15"/>
      <c r="I19" s="1">
        <v>3</v>
      </c>
      <c r="J19" s="1"/>
      <c r="K19" s="12"/>
      <c r="L19" s="12"/>
      <c r="M19" s="12"/>
    </row>
    <row r="20" spans="1:14" ht="306">
      <c r="A20" s="3"/>
      <c r="B20" s="53" t="s">
        <v>118</v>
      </c>
      <c r="C20" s="8" t="s">
        <v>18</v>
      </c>
      <c r="D20" s="1"/>
      <c r="E20" s="9" t="s">
        <v>28</v>
      </c>
      <c r="F20" s="8" t="s">
        <v>21</v>
      </c>
      <c r="G20" s="12">
        <v>0</v>
      </c>
      <c r="H20" s="12">
        <v>0</v>
      </c>
      <c r="I20" s="1">
        <v>3</v>
      </c>
      <c r="J20" s="12">
        <v>0</v>
      </c>
      <c r="K20" s="12">
        <v>0</v>
      </c>
      <c r="L20" s="12">
        <v>0</v>
      </c>
      <c r="M20" s="12">
        <v>0</v>
      </c>
    </row>
    <row r="21" spans="1:14" ht="38.25">
      <c r="A21" s="3"/>
      <c r="B21" s="6"/>
      <c r="C21" s="25" t="s">
        <v>71</v>
      </c>
      <c r="D21" s="24" t="s">
        <v>70</v>
      </c>
      <c r="E21" s="9" t="s">
        <v>28</v>
      </c>
      <c r="F21" s="8"/>
      <c r="G21" s="30">
        <f t="shared" ref="G21:M21" si="2">G22</f>
        <v>52500</v>
      </c>
      <c r="H21" s="28">
        <f t="shared" si="2"/>
        <v>52500</v>
      </c>
      <c r="I21" s="24">
        <f t="shared" si="2"/>
        <v>-78</v>
      </c>
      <c r="J21" s="24">
        <f t="shared" si="2"/>
        <v>51581.09</v>
      </c>
      <c r="K21" s="30">
        <f t="shared" si="2"/>
        <v>0</v>
      </c>
      <c r="L21" s="30">
        <f t="shared" si="2"/>
        <v>60000</v>
      </c>
      <c r="M21" s="30">
        <f t="shared" si="2"/>
        <v>60000</v>
      </c>
    </row>
    <row r="22" spans="1:14" ht="63.75">
      <c r="A22" s="3"/>
      <c r="B22" s="6" t="s">
        <v>19</v>
      </c>
      <c r="C22" s="8" t="s">
        <v>20</v>
      </c>
      <c r="D22" s="1"/>
      <c r="E22" s="9" t="s">
        <v>28</v>
      </c>
      <c r="F22" s="8" t="s">
        <v>21</v>
      </c>
      <c r="G22" s="12">
        <v>52500</v>
      </c>
      <c r="H22" s="15">
        <v>52500</v>
      </c>
      <c r="I22" s="1">
        <v>-78</v>
      </c>
      <c r="J22" s="1">
        <v>51581.09</v>
      </c>
      <c r="K22" s="12">
        <v>0</v>
      </c>
      <c r="L22" s="12">
        <v>60000</v>
      </c>
      <c r="M22" s="12">
        <v>60000</v>
      </c>
    </row>
    <row r="23" spans="1:14" ht="38.25">
      <c r="A23" s="3"/>
      <c r="B23" s="6"/>
      <c r="C23" s="25" t="s">
        <v>74</v>
      </c>
      <c r="D23" s="24" t="s">
        <v>73</v>
      </c>
      <c r="E23" s="9" t="s">
        <v>28</v>
      </c>
      <c r="F23" s="8"/>
      <c r="G23" s="30">
        <f>G24+G26</f>
        <v>2990000</v>
      </c>
      <c r="H23" s="30">
        <f t="shared" ref="H23:M23" si="3">H24+H26</f>
        <v>2990000</v>
      </c>
      <c r="I23" s="30">
        <f t="shared" si="3"/>
        <v>1098311.3399999999</v>
      </c>
      <c r="J23" s="30">
        <f t="shared" si="3"/>
        <v>3196325.39</v>
      </c>
      <c r="K23" s="30">
        <f t="shared" si="3"/>
        <v>2930000</v>
      </c>
      <c r="L23" s="30">
        <f t="shared" si="3"/>
        <v>2945000</v>
      </c>
      <c r="M23" s="30">
        <f t="shared" si="3"/>
        <v>2945000</v>
      </c>
    </row>
    <row r="24" spans="1:14" ht="63.75">
      <c r="A24" s="3"/>
      <c r="B24" s="6"/>
      <c r="C24" s="25" t="s">
        <v>124</v>
      </c>
      <c r="D24" s="24" t="s">
        <v>125</v>
      </c>
      <c r="E24" s="9" t="s">
        <v>28</v>
      </c>
      <c r="F24" s="8"/>
      <c r="G24" s="30">
        <f>G25</f>
        <v>450000</v>
      </c>
      <c r="H24" s="30">
        <f t="shared" ref="H24:M24" si="4">H25</f>
        <v>450000</v>
      </c>
      <c r="I24" s="30">
        <f t="shared" si="4"/>
        <v>65167.66</v>
      </c>
      <c r="J24" s="30">
        <f t="shared" si="4"/>
        <v>572352.32999999996</v>
      </c>
      <c r="K24" s="30">
        <f t="shared" si="4"/>
        <v>380000</v>
      </c>
      <c r="L24" s="30">
        <f t="shared" si="4"/>
        <v>380000</v>
      </c>
      <c r="M24" s="30">
        <f t="shared" si="4"/>
        <v>380000</v>
      </c>
    </row>
    <row r="25" spans="1:14" ht="153">
      <c r="A25" s="3"/>
      <c r="B25" s="6" t="s">
        <v>33</v>
      </c>
      <c r="C25" s="8" t="s">
        <v>34</v>
      </c>
      <c r="D25" s="27"/>
      <c r="E25" s="9" t="s">
        <v>28</v>
      </c>
      <c r="F25" s="8" t="s">
        <v>21</v>
      </c>
      <c r="G25" s="12">
        <v>450000</v>
      </c>
      <c r="H25" s="15">
        <v>450000</v>
      </c>
      <c r="I25" s="1">
        <v>65167.66</v>
      </c>
      <c r="J25" s="1">
        <v>572352.32999999996</v>
      </c>
      <c r="K25" s="12">
        <v>380000</v>
      </c>
      <c r="L25" s="12">
        <v>380000</v>
      </c>
      <c r="M25" s="12">
        <v>380000</v>
      </c>
    </row>
    <row r="26" spans="1:14" ht="38.25">
      <c r="A26" s="3"/>
      <c r="B26" s="6"/>
      <c r="C26" s="25" t="s">
        <v>76</v>
      </c>
      <c r="D26" s="54" t="s">
        <v>75</v>
      </c>
      <c r="E26" s="9" t="s">
        <v>28</v>
      </c>
      <c r="F26" s="8"/>
      <c r="G26" s="12">
        <f>G27+G28</f>
        <v>2540000</v>
      </c>
      <c r="H26" s="12">
        <f t="shared" ref="H26:M26" si="5">H27+H28</f>
        <v>2540000</v>
      </c>
      <c r="I26" s="12">
        <f t="shared" si="5"/>
        <v>1033143.6799999999</v>
      </c>
      <c r="J26" s="12">
        <f t="shared" si="5"/>
        <v>2623973.06</v>
      </c>
      <c r="K26" s="12">
        <f t="shared" si="5"/>
        <v>2550000</v>
      </c>
      <c r="L26" s="12">
        <f t="shared" si="5"/>
        <v>2565000</v>
      </c>
      <c r="M26" s="12">
        <f t="shared" si="5"/>
        <v>2565000</v>
      </c>
    </row>
    <row r="27" spans="1:14" ht="114.75">
      <c r="A27" s="3"/>
      <c r="B27" s="6" t="s">
        <v>36</v>
      </c>
      <c r="C27" s="8" t="s">
        <v>49</v>
      </c>
      <c r="D27" s="1"/>
      <c r="E27" s="9" t="s">
        <v>28</v>
      </c>
      <c r="F27" s="8" t="s">
        <v>21</v>
      </c>
      <c r="G27" s="12">
        <v>1500000</v>
      </c>
      <c r="H27" s="15">
        <v>1500000</v>
      </c>
      <c r="I27" s="1">
        <v>921041.94</v>
      </c>
      <c r="J27" s="37">
        <v>1505701.52</v>
      </c>
      <c r="K27" s="39">
        <v>1510000</v>
      </c>
      <c r="L27" s="12">
        <v>1520000</v>
      </c>
      <c r="M27" s="12">
        <v>1520000</v>
      </c>
    </row>
    <row r="28" spans="1:14" ht="127.5">
      <c r="A28" s="3"/>
      <c r="B28" s="6" t="s">
        <v>50</v>
      </c>
      <c r="C28" s="8" t="s">
        <v>35</v>
      </c>
      <c r="D28" s="1"/>
      <c r="E28" s="9" t="s">
        <v>28</v>
      </c>
      <c r="F28" s="8" t="s">
        <v>22</v>
      </c>
      <c r="G28" s="12">
        <v>1040000</v>
      </c>
      <c r="H28" s="15">
        <v>1040000</v>
      </c>
      <c r="I28" s="40">
        <v>112101.74</v>
      </c>
      <c r="J28" s="37">
        <v>1118271.54</v>
      </c>
      <c r="K28" s="39">
        <v>1040000</v>
      </c>
      <c r="L28" s="12">
        <v>1045000</v>
      </c>
      <c r="M28" s="12">
        <v>1045000</v>
      </c>
    </row>
    <row r="29" spans="1:14" ht="25.5">
      <c r="A29" s="3"/>
      <c r="B29" s="6"/>
      <c r="C29" s="25" t="s">
        <v>77</v>
      </c>
      <c r="D29" s="24" t="s">
        <v>78</v>
      </c>
      <c r="E29" s="9" t="s">
        <v>28</v>
      </c>
      <c r="F29" s="8"/>
      <c r="G29" s="30">
        <f t="shared" ref="G29:M29" si="6">G30</f>
        <v>16000</v>
      </c>
      <c r="H29" s="28">
        <f t="shared" si="6"/>
        <v>16000</v>
      </c>
      <c r="I29" s="24">
        <f t="shared" si="6"/>
        <v>5800</v>
      </c>
      <c r="J29" s="41">
        <f t="shared" si="6"/>
        <v>29800</v>
      </c>
      <c r="K29" s="30">
        <f t="shared" si="6"/>
        <v>10000</v>
      </c>
      <c r="L29" s="30">
        <f t="shared" si="6"/>
        <v>10000</v>
      </c>
      <c r="M29" s="30">
        <f t="shared" si="6"/>
        <v>10000</v>
      </c>
    </row>
    <row r="30" spans="1:14" ht="255">
      <c r="A30" s="3"/>
      <c r="B30" s="6" t="s">
        <v>111</v>
      </c>
      <c r="C30" s="8" t="s">
        <v>66</v>
      </c>
      <c r="D30" s="1" t="s">
        <v>123</v>
      </c>
      <c r="E30" s="9" t="s">
        <v>28</v>
      </c>
      <c r="F30" s="8" t="s">
        <v>40</v>
      </c>
      <c r="G30" s="31">
        <v>16000</v>
      </c>
      <c r="H30" s="15">
        <v>16000</v>
      </c>
      <c r="I30" s="1">
        <v>5800</v>
      </c>
      <c r="J30" s="1">
        <v>29800</v>
      </c>
      <c r="K30" s="31">
        <v>10000</v>
      </c>
      <c r="L30" s="31">
        <v>10000</v>
      </c>
      <c r="M30" s="31">
        <v>10000</v>
      </c>
    </row>
    <row r="31" spans="1:14" ht="89.25">
      <c r="A31" s="3"/>
      <c r="B31" s="6"/>
      <c r="C31" s="25" t="s">
        <v>80</v>
      </c>
      <c r="D31" s="24" t="s">
        <v>79</v>
      </c>
      <c r="E31" s="9" t="s">
        <v>28</v>
      </c>
      <c r="F31" s="8"/>
      <c r="G31" s="24">
        <f t="shared" ref="G31:M31" si="7">G32+G33</f>
        <v>244102</v>
      </c>
      <c r="H31" s="28">
        <f t="shared" si="7"/>
        <v>244102</v>
      </c>
      <c r="I31" s="24">
        <f t="shared" si="7"/>
        <v>182744.97</v>
      </c>
      <c r="J31" s="24">
        <f t="shared" si="7"/>
        <v>74629.8</v>
      </c>
      <c r="K31" s="24">
        <f t="shared" si="7"/>
        <v>250384</v>
      </c>
      <c r="L31" s="24">
        <f t="shared" si="7"/>
        <v>250384</v>
      </c>
      <c r="M31" s="56">
        <f t="shared" si="7"/>
        <v>250384</v>
      </c>
      <c r="N31" s="57"/>
    </row>
    <row r="32" spans="1:14" ht="344.25">
      <c r="A32" s="3"/>
      <c r="B32" s="6" t="s">
        <v>27</v>
      </c>
      <c r="C32" s="8" t="s">
        <v>24</v>
      </c>
      <c r="D32" s="1" t="s">
        <v>81</v>
      </c>
      <c r="E32" s="9" t="s">
        <v>28</v>
      </c>
      <c r="F32" s="8" t="s">
        <v>23</v>
      </c>
      <c r="G32" s="31">
        <v>175000</v>
      </c>
      <c r="H32" s="15">
        <v>175000</v>
      </c>
      <c r="I32" s="1">
        <v>126206.97</v>
      </c>
      <c r="J32" s="1">
        <v>0</v>
      </c>
      <c r="K32" s="31">
        <v>175000</v>
      </c>
      <c r="L32" s="31">
        <v>175000</v>
      </c>
      <c r="M32" s="31">
        <v>175000</v>
      </c>
    </row>
    <row r="33" spans="1:14" ht="318.75">
      <c r="A33" s="3"/>
      <c r="B33" s="6" t="s">
        <v>37</v>
      </c>
      <c r="C33" s="8" t="s">
        <v>112</v>
      </c>
      <c r="D33" s="1" t="s">
        <v>85</v>
      </c>
      <c r="E33" s="9" t="s">
        <v>28</v>
      </c>
      <c r="F33" s="8" t="s">
        <v>23</v>
      </c>
      <c r="G33" s="31">
        <v>69102</v>
      </c>
      <c r="H33" s="15">
        <v>69102</v>
      </c>
      <c r="I33" s="1">
        <v>56538</v>
      </c>
      <c r="J33" s="1">
        <v>74629.8</v>
      </c>
      <c r="K33" s="31">
        <v>75384</v>
      </c>
      <c r="L33" s="31">
        <v>75384</v>
      </c>
      <c r="M33" s="31">
        <v>75384</v>
      </c>
    </row>
    <row r="34" spans="1:14" ht="102">
      <c r="A34" s="3"/>
      <c r="B34" s="6"/>
      <c r="C34" s="25" t="s">
        <v>109</v>
      </c>
      <c r="D34" s="24" t="s">
        <v>107</v>
      </c>
      <c r="E34" s="9" t="s">
        <v>28</v>
      </c>
      <c r="F34" s="8"/>
      <c r="G34" s="12"/>
      <c r="H34" s="55">
        <f>H35+H36</f>
        <v>124068.48</v>
      </c>
      <c r="I34" s="24">
        <f t="shared" ref="I34:M34" si="8">I35</f>
        <v>0</v>
      </c>
      <c r="J34" s="24">
        <f>J35</f>
        <v>11986.67</v>
      </c>
      <c r="K34" s="30">
        <f t="shared" si="8"/>
        <v>0</v>
      </c>
      <c r="L34" s="30">
        <f t="shared" si="8"/>
        <v>0</v>
      </c>
      <c r="M34" s="30">
        <f t="shared" si="8"/>
        <v>0</v>
      </c>
    </row>
    <row r="35" spans="1:14" ht="140.25">
      <c r="A35" s="3"/>
      <c r="B35" s="6" t="s">
        <v>114</v>
      </c>
      <c r="C35" s="8" t="s">
        <v>113</v>
      </c>
      <c r="D35" s="1" t="s">
        <v>108</v>
      </c>
      <c r="E35" s="9" t="s">
        <v>28</v>
      </c>
      <c r="F35" s="8" t="s">
        <v>40</v>
      </c>
      <c r="G35" s="12">
        <v>0</v>
      </c>
      <c r="H35" s="12">
        <v>0</v>
      </c>
      <c r="I35" s="12">
        <v>0</v>
      </c>
      <c r="J35" s="1">
        <v>11986.67</v>
      </c>
      <c r="K35" s="12">
        <v>0</v>
      </c>
      <c r="L35" s="12">
        <v>0</v>
      </c>
      <c r="M35" s="12">
        <v>0</v>
      </c>
    </row>
    <row r="36" spans="1:14" ht="204">
      <c r="A36" s="3"/>
      <c r="B36" s="6" t="s">
        <v>58</v>
      </c>
      <c r="C36" s="8" t="s">
        <v>57</v>
      </c>
      <c r="D36" s="1" t="s">
        <v>84</v>
      </c>
      <c r="E36" s="9" t="s">
        <v>28</v>
      </c>
      <c r="F36" s="8" t="s">
        <v>23</v>
      </c>
      <c r="G36" s="12">
        <v>0</v>
      </c>
      <c r="H36" s="15">
        <v>124068.48</v>
      </c>
      <c r="I36" s="1">
        <v>124068.48</v>
      </c>
      <c r="J36" s="1"/>
      <c r="K36" s="12">
        <v>0</v>
      </c>
      <c r="L36" s="12">
        <v>0</v>
      </c>
      <c r="M36" s="12">
        <v>0</v>
      </c>
    </row>
    <row r="37" spans="1:14" ht="38.25">
      <c r="A37" s="3"/>
      <c r="B37" s="6"/>
      <c r="C37" s="8" t="s">
        <v>127</v>
      </c>
      <c r="D37" s="24" t="s">
        <v>126</v>
      </c>
      <c r="E37" s="9" t="s">
        <v>28</v>
      </c>
      <c r="F37" s="8"/>
      <c r="G37" s="30">
        <f>G38+G40</f>
        <v>24830</v>
      </c>
      <c r="H37" s="30">
        <f t="shared" ref="H37:M37" si="9">H38+H40</f>
        <v>24830</v>
      </c>
      <c r="I37" s="30">
        <f t="shared" si="9"/>
        <v>24830</v>
      </c>
      <c r="J37" s="30">
        <f t="shared" si="9"/>
        <v>8667.83</v>
      </c>
      <c r="K37" s="30">
        <f t="shared" si="9"/>
        <v>23961</v>
      </c>
      <c r="L37" s="30">
        <f t="shared" si="9"/>
        <v>0</v>
      </c>
      <c r="M37" s="30">
        <f t="shared" si="9"/>
        <v>0</v>
      </c>
    </row>
    <row r="38" spans="1:14" ht="76.5">
      <c r="A38" s="3"/>
      <c r="B38" s="59" t="s">
        <v>128</v>
      </c>
      <c r="C38" s="8" t="s">
        <v>129</v>
      </c>
      <c r="D38" s="1"/>
      <c r="E38" s="9" t="s">
        <v>28</v>
      </c>
      <c r="F38" s="8"/>
      <c r="G38" s="30">
        <f>G39</f>
        <v>0</v>
      </c>
      <c r="H38" s="30">
        <f t="shared" ref="H38:M38" si="10">H39</f>
        <v>0</v>
      </c>
      <c r="I38" s="30">
        <f t="shared" si="10"/>
        <v>0</v>
      </c>
      <c r="J38" s="30">
        <f t="shared" si="10"/>
        <v>0</v>
      </c>
      <c r="K38" s="30">
        <f t="shared" si="10"/>
        <v>0</v>
      </c>
      <c r="L38" s="30">
        <f t="shared" si="10"/>
        <v>0</v>
      </c>
      <c r="M38" s="30">
        <f t="shared" si="10"/>
        <v>0</v>
      </c>
    </row>
    <row r="39" spans="1:14" ht="140.25">
      <c r="A39" s="3"/>
      <c r="B39" s="6" t="s">
        <v>128</v>
      </c>
      <c r="C39" s="8" t="s">
        <v>130</v>
      </c>
      <c r="D39" s="1"/>
      <c r="E39" s="9" t="s">
        <v>28</v>
      </c>
      <c r="F39" s="14" t="s">
        <v>40</v>
      </c>
      <c r="G39" s="12"/>
      <c r="H39" s="15"/>
      <c r="I39" s="1"/>
      <c r="J39" s="1"/>
      <c r="K39" s="12"/>
      <c r="L39" s="12"/>
      <c r="M39" s="12"/>
    </row>
    <row r="40" spans="1:14" ht="25.5">
      <c r="A40" s="3"/>
      <c r="B40" s="24" t="s">
        <v>82</v>
      </c>
      <c r="C40" s="25" t="s">
        <v>83</v>
      </c>
      <c r="D40" s="24"/>
      <c r="E40" s="9" t="s">
        <v>28</v>
      </c>
      <c r="F40" s="8"/>
      <c r="G40" s="30">
        <f>G41</f>
        <v>24830</v>
      </c>
      <c r="H40" s="30">
        <f t="shared" ref="H40:M40" si="11">H41</f>
        <v>24830</v>
      </c>
      <c r="I40" s="30">
        <f t="shared" si="11"/>
        <v>24830</v>
      </c>
      <c r="J40" s="30">
        <f t="shared" si="11"/>
        <v>8667.83</v>
      </c>
      <c r="K40" s="30">
        <f t="shared" si="11"/>
        <v>23961</v>
      </c>
      <c r="L40" s="30">
        <f t="shared" si="11"/>
        <v>0</v>
      </c>
      <c r="M40" s="30">
        <f t="shared" si="11"/>
        <v>0</v>
      </c>
    </row>
    <row r="41" spans="1:14" ht="63.75">
      <c r="A41" s="3"/>
      <c r="B41" s="6" t="s">
        <v>122</v>
      </c>
      <c r="C41" s="8" t="s">
        <v>119</v>
      </c>
      <c r="D41" s="24"/>
      <c r="E41" s="9" t="s">
        <v>28</v>
      </c>
      <c r="F41" s="8"/>
      <c r="G41" s="30">
        <f>G42+G43</f>
        <v>24830</v>
      </c>
      <c r="H41" s="30">
        <f t="shared" ref="H41:M41" si="12">H42+H43</f>
        <v>24830</v>
      </c>
      <c r="I41" s="30">
        <f t="shared" si="12"/>
        <v>24830</v>
      </c>
      <c r="J41" s="30">
        <f t="shared" si="12"/>
        <v>8667.83</v>
      </c>
      <c r="K41" s="30">
        <f t="shared" si="12"/>
        <v>23961</v>
      </c>
      <c r="L41" s="30">
        <f t="shared" si="12"/>
        <v>0</v>
      </c>
      <c r="M41" s="30">
        <f t="shared" si="12"/>
        <v>0</v>
      </c>
    </row>
    <row r="42" spans="1:14" ht="140.25">
      <c r="A42" s="3"/>
      <c r="B42" s="6" t="s">
        <v>39</v>
      </c>
      <c r="C42" s="8" t="s">
        <v>38</v>
      </c>
      <c r="D42" s="1"/>
      <c r="E42" s="9" t="s">
        <v>28</v>
      </c>
      <c r="F42" s="14" t="s">
        <v>40</v>
      </c>
      <c r="G42" s="31">
        <v>24830</v>
      </c>
      <c r="H42" s="51">
        <v>24830</v>
      </c>
      <c r="I42" s="46">
        <v>24830</v>
      </c>
      <c r="J42" s="1">
        <v>8667.83</v>
      </c>
      <c r="K42" s="12">
        <v>0</v>
      </c>
      <c r="L42" s="12">
        <v>0</v>
      </c>
      <c r="M42" s="12">
        <v>0</v>
      </c>
    </row>
    <row r="43" spans="1:14" ht="267.75">
      <c r="A43" s="3"/>
      <c r="B43" s="6" t="s">
        <v>121</v>
      </c>
      <c r="C43" s="8" t="s">
        <v>120</v>
      </c>
      <c r="D43" s="1"/>
      <c r="E43" s="9" t="s">
        <v>28</v>
      </c>
      <c r="F43" s="14" t="s">
        <v>40</v>
      </c>
      <c r="G43" s="31">
        <v>0</v>
      </c>
      <c r="H43" s="51"/>
      <c r="I43" s="46"/>
      <c r="J43" s="1"/>
      <c r="K43" s="12">
        <v>23961</v>
      </c>
      <c r="L43" s="12"/>
      <c r="M43" s="12"/>
    </row>
    <row r="44" spans="1:14" ht="51">
      <c r="A44" s="3"/>
      <c r="B44" s="6"/>
      <c r="C44" s="25" t="s">
        <v>96</v>
      </c>
      <c r="D44" s="1" t="s">
        <v>97</v>
      </c>
      <c r="E44" s="9" t="s">
        <v>28</v>
      </c>
      <c r="F44" s="14"/>
      <c r="G44" s="32">
        <f>G45+G56+G58+G60</f>
        <v>15981881.630000001</v>
      </c>
      <c r="H44" s="30">
        <f t="shared" ref="H44:M44" si="13">H45+H56+H58+H60</f>
        <v>15981881.630000001</v>
      </c>
      <c r="I44" s="32">
        <f t="shared" si="13"/>
        <v>10645109.780000001</v>
      </c>
      <c r="J44" s="32">
        <f t="shared" si="13"/>
        <v>15446598.75</v>
      </c>
      <c r="K44" s="32">
        <f t="shared" si="13"/>
        <v>14186463.209999999</v>
      </c>
      <c r="L44" s="32">
        <f t="shared" si="13"/>
        <v>9891500</v>
      </c>
      <c r="M44" s="32">
        <f t="shared" si="13"/>
        <v>9636600</v>
      </c>
    </row>
    <row r="45" spans="1:14" ht="114.75">
      <c r="A45" s="3"/>
      <c r="B45" s="6"/>
      <c r="C45" s="8" t="s">
        <v>87</v>
      </c>
      <c r="D45" s="1" t="s">
        <v>86</v>
      </c>
      <c r="E45" s="9" t="s">
        <v>28</v>
      </c>
      <c r="F45" s="14"/>
      <c r="G45" s="33">
        <f>G46+G49+G52+G54</f>
        <v>16190553.15</v>
      </c>
      <c r="H45" s="52">
        <f t="shared" ref="H45:M45" si="14">H46+H49+H52+H54</f>
        <v>16190553.15</v>
      </c>
      <c r="I45" s="33">
        <f t="shared" si="14"/>
        <v>10853781.300000001</v>
      </c>
      <c r="J45" s="33">
        <f t="shared" si="14"/>
        <v>16078715.359999999</v>
      </c>
      <c r="K45" s="33">
        <f t="shared" si="14"/>
        <v>14186463.209999999</v>
      </c>
      <c r="L45" s="33">
        <f t="shared" si="14"/>
        <v>9891500</v>
      </c>
      <c r="M45" s="33">
        <f t="shared" si="14"/>
        <v>9636600</v>
      </c>
    </row>
    <row r="46" spans="1:14" ht="89.25">
      <c r="A46" s="3"/>
      <c r="B46" s="6"/>
      <c r="C46" s="25" t="s">
        <v>106</v>
      </c>
      <c r="D46" s="24" t="s">
        <v>88</v>
      </c>
      <c r="E46" s="9" t="s">
        <v>28</v>
      </c>
      <c r="F46" s="14"/>
      <c r="G46" s="32">
        <f>G47+G48</f>
        <v>11273481.550000001</v>
      </c>
      <c r="H46" s="30">
        <f t="shared" ref="H46:M46" si="15">H47+H48</f>
        <v>11273481.550000001</v>
      </c>
      <c r="I46" s="32">
        <f t="shared" si="15"/>
        <v>7583867.5499999998</v>
      </c>
      <c r="J46" s="32">
        <f t="shared" si="15"/>
        <v>10628570</v>
      </c>
      <c r="K46" s="32">
        <f t="shared" si="15"/>
        <v>10389379.109999999</v>
      </c>
      <c r="L46" s="32">
        <f t="shared" si="15"/>
        <v>9636600</v>
      </c>
      <c r="M46" s="32">
        <f t="shared" si="15"/>
        <v>9636600</v>
      </c>
    </row>
    <row r="47" spans="1:14" ht="130.5" customHeight="1">
      <c r="A47" s="3"/>
      <c r="B47" s="15" t="s">
        <v>48</v>
      </c>
      <c r="C47" s="15" t="s">
        <v>43</v>
      </c>
      <c r="D47" s="1"/>
      <c r="E47" s="9" t="s">
        <v>28</v>
      </c>
      <c r="F47" s="14" t="s">
        <v>40</v>
      </c>
      <c r="G47" s="47">
        <v>10773000</v>
      </c>
      <c r="H47" s="14">
        <v>10773000</v>
      </c>
      <c r="I47" s="1">
        <v>7182000</v>
      </c>
      <c r="J47" s="1">
        <v>10240500</v>
      </c>
      <c r="K47" s="17">
        <v>9629200</v>
      </c>
      <c r="L47" s="17">
        <v>9636600</v>
      </c>
      <c r="M47" s="17">
        <v>9636600</v>
      </c>
      <c r="N47" s="22"/>
    </row>
    <row r="48" spans="1:14" ht="116.25" customHeight="1">
      <c r="A48" s="3"/>
      <c r="B48" s="15" t="s">
        <v>41</v>
      </c>
      <c r="C48" s="15" t="s">
        <v>44</v>
      </c>
      <c r="D48" s="1"/>
      <c r="E48" s="9" t="s">
        <v>28</v>
      </c>
      <c r="F48" s="14" t="s">
        <v>40</v>
      </c>
      <c r="G48" s="17">
        <v>500481.55</v>
      </c>
      <c r="H48" s="15">
        <v>500481.55</v>
      </c>
      <c r="I48" s="1">
        <v>401867.55</v>
      </c>
      <c r="J48" s="1">
        <v>388070</v>
      </c>
      <c r="K48" s="47">
        <v>760179.11</v>
      </c>
      <c r="L48" s="47">
        <v>0</v>
      </c>
      <c r="M48" s="47">
        <v>0</v>
      </c>
    </row>
    <row r="49" spans="1:14" ht="102">
      <c r="A49" s="3"/>
      <c r="B49" s="15"/>
      <c r="C49" s="28" t="s">
        <v>89</v>
      </c>
      <c r="D49" s="24" t="s">
        <v>90</v>
      </c>
      <c r="E49" s="9" t="s">
        <v>28</v>
      </c>
      <c r="F49" s="14"/>
      <c r="G49" s="24">
        <f t="shared" ref="G49:H49" si="16">G50+G51</f>
        <v>527637.5</v>
      </c>
      <c r="H49" s="28">
        <f t="shared" si="16"/>
        <v>527637.5</v>
      </c>
      <c r="I49" s="24">
        <f>I50+I51</f>
        <v>527637.5</v>
      </c>
      <c r="J49" s="24">
        <f t="shared" ref="J49:M49" si="17">J50+J51</f>
        <v>377623.92</v>
      </c>
      <c r="K49" s="24">
        <f t="shared" si="17"/>
        <v>0</v>
      </c>
      <c r="L49" s="24">
        <f t="shared" si="17"/>
        <v>0</v>
      </c>
      <c r="M49" s="24">
        <f t="shared" si="17"/>
        <v>0</v>
      </c>
    </row>
    <row r="50" spans="1:14" ht="119.25" customHeight="1">
      <c r="A50" s="3"/>
      <c r="B50" s="15" t="s">
        <v>110</v>
      </c>
      <c r="C50" s="28" t="s">
        <v>115</v>
      </c>
      <c r="D50" s="1" t="s">
        <v>110</v>
      </c>
      <c r="E50" s="9" t="s">
        <v>28</v>
      </c>
      <c r="F50" s="14" t="s">
        <v>40</v>
      </c>
      <c r="G50" s="30"/>
      <c r="H50" s="28"/>
      <c r="I50" s="24"/>
      <c r="J50" s="1">
        <v>303373.92</v>
      </c>
      <c r="K50" s="30"/>
      <c r="L50" s="30"/>
      <c r="M50" s="30"/>
    </row>
    <row r="51" spans="1:14" ht="140.25">
      <c r="A51" s="3"/>
      <c r="B51" s="15" t="s">
        <v>55</v>
      </c>
      <c r="C51" s="16" t="s">
        <v>46</v>
      </c>
      <c r="D51" s="1" t="s">
        <v>91</v>
      </c>
      <c r="E51" s="9" t="s">
        <v>28</v>
      </c>
      <c r="F51" s="14" t="s">
        <v>40</v>
      </c>
      <c r="G51" s="17">
        <v>527637.5</v>
      </c>
      <c r="H51" s="15">
        <v>527637.5</v>
      </c>
      <c r="I51" s="15">
        <v>527637.5</v>
      </c>
      <c r="J51" s="49">
        <v>74250</v>
      </c>
      <c r="K51" s="17">
        <v>0</v>
      </c>
      <c r="L51" s="17">
        <v>0</v>
      </c>
      <c r="M51" s="17">
        <v>0</v>
      </c>
    </row>
    <row r="52" spans="1:14" ht="76.5">
      <c r="A52" s="3"/>
      <c r="B52" s="15"/>
      <c r="C52" s="16" t="s">
        <v>93</v>
      </c>
      <c r="D52" s="24" t="s">
        <v>92</v>
      </c>
      <c r="E52" s="9" t="s">
        <v>28</v>
      </c>
      <c r="F52" s="14"/>
      <c r="G52" s="30">
        <f t="shared" ref="G52:M52" si="18">G53</f>
        <v>238850</v>
      </c>
      <c r="H52" s="28">
        <f t="shared" si="18"/>
        <v>238850</v>
      </c>
      <c r="I52" s="24">
        <f t="shared" si="18"/>
        <v>150676.25</v>
      </c>
      <c r="J52" s="24">
        <f t="shared" si="18"/>
        <v>232400</v>
      </c>
      <c r="K52" s="30">
        <f t="shared" si="18"/>
        <v>246500</v>
      </c>
      <c r="L52" s="30">
        <f t="shared" si="18"/>
        <v>254900</v>
      </c>
      <c r="M52" s="30">
        <f t="shared" si="18"/>
        <v>0</v>
      </c>
    </row>
    <row r="53" spans="1:14" ht="170.25" customHeight="1">
      <c r="A53" s="3"/>
      <c r="B53" s="15" t="s">
        <v>54</v>
      </c>
      <c r="C53" s="15" t="s">
        <v>45</v>
      </c>
      <c r="D53" s="1"/>
      <c r="E53" s="9" t="s">
        <v>28</v>
      </c>
      <c r="F53" s="14" t="s">
        <v>40</v>
      </c>
      <c r="G53" s="17">
        <v>238850</v>
      </c>
      <c r="H53" s="17">
        <v>238850</v>
      </c>
      <c r="I53" s="15">
        <v>150676.25</v>
      </c>
      <c r="J53" s="50">
        <v>232400</v>
      </c>
      <c r="K53" s="17">
        <v>246500</v>
      </c>
      <c r="L53" s="17">
        <v>254900</v>
      </c>
      <c r="M53" s="17">
        <v>0</v>
      </c>
    </row>
    <row r="54" spans="1:14" ht="51">
      <c r="A54" s="3"/>
      <c r="B54" s="15"/>
      <c r="C54" s="28" t="s">
        <v>99</v>
      </c>
      <c r="D54" s="24" t="s">
        <v>98</v>
      </c>
      <c r="E54" s="9" t="s">
        <v>28</v>
      </c>
      <c r="F54" s="14"/>
      <c r="G54" s="30">
        <f t="shared" ref="G54:M54" si="19">G55</f>
        <v>4150584.1</v>
      </c>
      <c r="H54" s="28">
        <f t="shared" si="19"/>
        <v>4150584.1</v>
      </c>
      <c r="I54" s="24">
        <f t="shared" si="19"/>
        <v>2591600</v>
      </c>
      <c r="J54" s="24">
        <f t="shared" si="19"/>
        <v>4840121.4400000004</v>
      </c>
      <c r="K54" s="30">
        <f t="shared" si="19"/>
        <v>3550584.1</v>
      </c>
      <c r="L54" s="30">
        <f t="shared" si="19"/>
        <v>0</v>
      </c>
      <c r="M54" s="30">
        <f t="shared" si="19"/>
        <v>0</v>
      </c>
    </row>
    <row r="55" spans="1:14" ht="255">
      <c r="A55" s="3"/>
      <c r="B55" s="15" t="s">
        <v>42</v>
      </c>
      <c r="C55" s="15" t="s">
        <v>47</v>
      </c>
      <c r="D55" s="1"/>
      <c r="E55" s="9" t="s">
        <v>28</v>
      </c>
      <c r="F55" s="8" t="s">
        <v>40</v>
      </c>
      <c r="G55" s="18">
        <v>4150584.1</v>
      </c>
      <c r="H55" s="15">
        <v>4150584.1</v>
      </c>
      <c r="I55" s="50">
        <v>2591600</v>
      </c>
      <c r="J55" s="15">
        <v>4840121.4400000004</v>
      </c>
      <c r="K55" s="17">
        <v>3550584.1</v>
      </c>
      <c r="L55" s="17">
        <v>0</v>
      </c>
      <c r="M55" s="17">
        <v>0</v>
      </c>
    </row>
    <row r="56" spans="1:14" ht="344.25">
      <c r="A56" s="3"/>
      <c r="B56" s="15"/>
      <c r="C56" s="28" t="s">
        <v>101</v>
      </c>
      <c r="D56" s="24" t="s">
        <v>100</v>
      </c>
      <c r="E56" s="9" t="s">
        <v>28</v>
      </c>
      <c r="F56" s="8"/>
      <c r="G56" s="30">
        <f t="shared" ref="G56:M56" si="20">G57</f>
        <v>0</v>
      </c>
      <c r="H56" s="28">
        <f t="shared" si="20"/>
        <v>0</v>
      </c>
      <c r="I56" s="24">
        <f t="shared" si="20"/>
        <v>0</v>
      </c>
      <c r="J56" s="24">
        <f t="shared" si="20"/>
        <v>0</v>
      </c>
      <c r="K56" s="30">
        <f t="shared" si="20"/>
        <v>0</v>
      </c>
      <c r="L56" s="30">
        <f t="shared" si="20"/>
        <v>0</v>
      </c>
      <c r="M56" s="30">
        <f t="shared" si="20"/>
        <v>0</v>
      </c>
    </row>
    <row r="57" spans="1:14" ht="318.75">
      <c r="A57" s="3"/>
      <c r="B57" s="15" t="s">
        <v>59</v>
      </c>
      <c r="C57" s="15" t="s">
        <v>61</v>
      </c>
      <c r="D57" s="1"/>
      <c r="E57" s="9" t="s">
        <v>28</v>
      </c>
      <c r="F57" s="8" t="s">
        <v>60</v>
      </c>
      <c r="G57" s="18">
        <v>0</v>
      </c>
      <c r="H57" s="18">
        <v>0</v>
      </c>
      <c r="I57" s="1">
        <v>0</v>
      </c>
      <c r="J57" s="18">
        <v>0</v>
      </c>
      <c r="K57" s="18">
        <v>0</v>
      </c>
      <c r="L57" s="18">
        <v>0</v>
      </c>
      <c r="M57" s="18">
        <v>0</v>
      </c>
      <c r="N57">
        <v>163404.6</v>
      </c>
    </row>
    <row r="58" spans="1:14" ht="255">
      <c r="A58" s="3"/>
      <c r="B58" s="15"/>
      <c r="C58" s="28" t="s">
        <v>103</v>
      </c>
      <c r="D58" s="24" t="s">
        <v>102</v>
      </c>
      <c r="E58" s="9" t="s">
        <v>28</v>
      </c>
      <c r="F58" s="8"/>
      <c r="G58" s="30">
        <f t="shared" ref="G58:M58" si="21">G59</f>
        <v>566.54999999999995</v>
      </c>
      <c r="H58" s="28">
        <f t="shared" si="21"/>
        <v>566.54999999999995</v>
      </c>
      <c r="I58" s="24">
        <f t="shared" si="21"/>
        <v>566.54999999999995</v>
      </c>
      <c r="J58" s="24">
        <f t="shared" si="21"/>
        <v>15000</v>
      </c>
      <c r="K58" s="30">
        <f t="shared" si="21"/>
        <v>0</v>
      </c>
      <c r="L58" s="30">
        <f t="shared" si="21"/>
        <v>0</v>
      </c>
      <c r="M58" s="30">
        <f t="shared" si="21"/>
        <v>0</v>
      </c>
    </row>
    <row r="59" spans="1:14" ht="191.25">
      <c r="A59" s="3"/>
      <c r="B59" s="15" t="s">
        <v>62</v>
      </c>
      <c r="C59" s="19" t="s">
        <v>63</v>
      </c>
      <c r="D59" s="1"/>
      <c r="E59" s="9" t="s">
        <v>28</v>
      </c>
      <c r="F59" s="8" t="s">
        <v>40</v>
      </c>
      <c r="G59" s="48">
        <v>566.54999999999995</v>
      </c>
      <c r="H59" s="1">
        <v>566.54999999999995</v>
      </c>
      <c r="I59" s="1">
        <v>566.54999999999995</v>
      </c>
      <c r="J59" s="1">
        <v>15000</v>
      </c>
      <c r="K59" s="21"/>
      <c r="L59" s="21"/>
      <c r="M59" s="21"/>
    </row>
    <row r="60" spans="1:14" ht="178.5">
      <c r="A60" s="3"/>
      <c r="B60" s="15"/>
      <c r="C60" s="34" t="s">
        <v>105</v>
      </c>
      <c r="D60" s="24" t="s">
        <v>104</v>
      </c>
      <c r="E60" s="9" t="s">
        <v>28</v>
      </c>
      <c r="F60" s="8"/>
      <c r="G60" s="30">
        <f t="shared" ref="G60:M60" si="22">G61</f>
        <v>-209238.07</v>
      </c>
      <c r="H60" s="24">
        <f t="shared" si="22"/>
        <v>-209238.07</v>
      </c>
      <c r="I60" s="24">
        <f t="shared" si="22"/>
        <v>-209238.07</v>
      </c>
      <c r="J60" s="24">
        <f t="shared" si="22"/>
        <v>-647116.61</v>
      </c>
      <c r="K60" s="30">
        <f t="shared" si="22"/>
        <v>0</v>
      </c>
      <c r="L60" s="30">
        <f t="shared" si="22"/>
        <v>0</v>
      </c>
      <c r="M60" s="30">
        <f t="shared" si="22"/>
        <v>0</v>
      </c>
    </row>
    <row r="61" spans="1:14" ht="165.75">
      <c r="A61" s="3"/>
      <c r="B61" s="15" t="s">
        <v>64</v>
      </c>
      <c r="C61" s="15" t="s">
        <v>65</v>
      </c>
      <c r="D61" s="1"/>
      <c r="E61" s="9" t="s">
        <v>28</v>
      </c>
      <c r="F61" s="8" t="s">
        <v>40</v>
      </c>
      <c r="G61" s="48">
        <v>-209238.07</v>
      </c>
      <c r="H61" s="1">
        <v>-209238.07</v>
      </c>
      <c r="I61" s="1">
        <v>-209238.07</v>
      </c>
      <c r="J61" s="1">
        <v>-647116.61</v>
      </c>
      <c r="K61" s="21"/>
      <c r="L61" s="21"/>
      <c r="M61" s="21"/>
    </row>
    <row r="62" spans="1:14">
      <c r="A62" s="3"/>
      <c r="B62" s="15"/>
      <c r="C62" s="19"/>
      <c r="D62" s="1"/>
      <c r="E62" s="9"/>
      <c r="F62" s="8"/>
      <c r="G62" s="18"/>
      <c r="H62" s="1"/>
      <c r="I62" s="1"/>
      <c r="J62" s="1"/>
      <c r="K62" s="17"/>
      <c r="L62" s="17"/>
      <c r="M62" s="17"/>
    </row>
    <row r="63" spans="1:14" ht="15.75">
      <c r="A63" s="84" t="s">
        <v>7</v>
      </c>
      <c r="B63" s="85"/>
      <c r="C63" s="85"/>
      <c r="D63" s="85"/>
      <c r="E63" s="85"/>
      <c r="F63" s="86"/>
      <c r="G63" s="58">
        <f t="shared" ref="G63:M63" si="23">G12+G45+G56+G58+G60</f>
        <v>20012263.629999999</v>
      </c>
      <c r="H63" s="58">
        <f t="shared" si="23"/>
        <v>20136332.109999999</v>
      </c>
      <c r="I63" s="58">
        <f t="shared" si="23"/>
        <v>12532166.630000001</v>
      </c>
      <c r="J63" s="58">
        <f t="shared" si="23"/>
        <v>19475398.34</v>
      </c>
      <c r="K63" s="58">
        <f t="shared" si="23"/>
        <v>18139558.210000001</v>
      </c>
      <c r="L63" s="58">
        <f t="shared" si="23"/>
        <v>13910634</v>
      </c>
      <c r="M63" s="58">
        <f t="shared" si="23"/>
        <v>13670734</v>
      </c>
    </row>
    <row r="65" spans="3:11" ht="25.5" customHeight="1"/>
    <row r="67" spans="3:11">
      <c r="C67" s="80" t="s">
        <v>12</v>
      </c>
      <c r="D67" s="80"/>
      <c r="E67" s="80"/>
      <c r="F67" s="80"/>
      <c r="G67" s="80"/>
      <c r="H67" s="80"/>
      <c r="I67" s="80"/>
      <c r="J67" s="80"/>
      <c r="K67" s="80"/>
    </row>
    <row r="68" spans="3:11">
      <c r="C68" s="80" t="s">
        <v>13</v>
      </c>
      <c r="D68" s="80"/>
      <c r="E68" s="80"/>
      <c r="F68" s="80"/>
      <c r="G68" s="80"/>
      <c r="H68" s="80"/>
      <c r="I68" s="80"/>
      <c r="J68" s="80"/>
      <c r="K68" s="80"/>
    </row>
    <row r="71" spans="3:11">
      <c r="C71" s="80" t="s">
        <v>14</v>
      </c>
      <c r="D71" s="80"/>
      <c r="E71" s="80"/>
      <c r="F71" s="80"/>
      <c r="G71" s="80"/>
      <c r="H71" s="80"/>
      <c r="I71" s="80"/>
      <c r="J71" s="80"/>
      <c r="K71" s="80"/>
    </row>
  </sheetData>
  <mergeCells count="19">
    <mergeCell ref="C67:K67"/>
    <mergeCell ref="C68:K68"/>
    <mergeCell ref="C71:K71"/>
    <mergeCell ref="I8:I10"/>
    <mergeCell ref="A8:A10"/>
    <mergeCell ref="A63:F63"/>
    <mergeCell ref="C2:K2"/>
    <mergeCell ref="C3:K3"/>
    <mergeCell ref="B8:B10"/>
    <mergeCell ref="C8:C10"/>
    <mergeCell ref="D8:D10"/>
    <mergeCell ref="E8:E10"/>
    <mergeCell ref="C4:K4"/>
    <mergeCell ref="C6:L6"/>
    <mergeCell ref="F8:F10"/>
    <mergeCell ref="H8:H10"/>
    <mergeCell ref="G8:G10"/>
    <mergeCell ref="K8:M9"/>
    <mergeCell ref="J8:J10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SnegirevaOV</cp:lastModifiedBy>
  <cp:lastPrinted>2022-11-11T06:50:04Z</cp:lastPrinted>
  <dcterms:created xsi:type="dcterms:W3CDTF">2021-09-22T05:28:14Z</dcterms:created>
  <dcterms:modified xsi:type="dcterms:W3CDTF">2022-11-11T13:53:54Z</dcterms:modified>
</cp:coreProperties>
</file>