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6380" windowHeight="8190" tabRatio="50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Лист1!$C$1:$C$233</definedName>
  </definedName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M191" i="1"/>
  <c r="L191"/>
  <c r="K191"/>
  <c r="J191"/>
  <c r="I191"/>
  <c r="H191"/>
  <c r="G191"/>
  <c r="G41"/>
  <c r="M74"/>
  <c r="M69" s="1"/>
  <c r="L74"/>
  <c r="L69" s="1"/>
  <c r="K74"/>
  <c r="K69" s="1"/>
  <c r="J74"/>
  <c r="J69" s="1"/>
  <c r="I74"/>
  <c r="I69" s="1"/>
  <c r="H74"/>
  <c r="H69" s="1"/>
  <c r="G74"/>
  <c r="G69" s="1"/>
  <c r="M51"/>
  <c r="M50" s="1"/>
  <c r="L51"/>
  <c r="L50" s="1"/>
  <c r="K51"/>
  <c r="K50" s="1"/>
  <c r="J51"/>
  <c r="J50" s="1"/>
  <c r="I51"/>
  <c r="I50" s="1"/>
  <c r="H51"/>
  <c r="H50" s="1"/>
  <c r="G51"/>
  <c r="G50" s="1"/>
  <c r="M46"/>
  <c r="L46"/>
  <c r="K46"/>
  <c r="J46"/>
  <c r="I46"/>
  <c r="H46"/>
  <c r="G46"/>
  <c r="M44"/>
  <c r="L44"/>
  <c r="K44"/>
  <c r="J44"/>
  <c r="I44"/>
  <c r="H44"/>
  <c r="G44"/>
  <c r="G40" s="1"/>
  <c r="M41"/>
  <c r="L41"/>
  <c r="K41"/>
  <c r="J41"/>
  <c r="I41"/>
  <c r="H41"/>
  <c r="M24"/>
  <c r="L24"/>
  <c r="K24"/>
  <c r="J24"/>
  <c r="I24"/>
  <c r="H24"/>
  <c r="G24"/>
  <c r="J40" l="1"/>
  <c r="K40"/>
  <c r="H40"/>
  <c r="L40"/>
  <c r="I40"/>
  <c r="M40"/>
  <c r="M19"/>
  <c r="M18" s="1"/>
  <c r="L19"/>
  <c r="L18" s="1"/>
  <c r="K19"/>
  <c r="K18" s="1"/>
  <c r="J19"/>
  <c r="J18" s="1"/>
  <c r="I19"/>
  <c r="I18" s="1"/>
  <c r="H19"/>
  <c r="H18" s="1"/>
  <c r="G19"/>
  <c r="G18" s="1"/>
  <c r="M131" l="1"/>
  <c r="L131"/>
  <c r="I120"/>
  <c r="I112"/>
  <c r="M187" l="1"/>
  <c r="L187"/>
  <c r="K187"/>
  <c r="J187"/>
  <c r="I187"/>
  <c r="H187"/>
  <c r="G187"/>
  <c r="M185"/>
  <c r="L185"/>
  <c r="K185"/>
  <c r="J185"/>
  <c r="I185"/>
  <c r="H185"/>
  <c r="G185"/>
  <c r="M181"/>
  <c r="L181"/>
  <c r="K181"/>
  <c r="J181"/>
  <c r="I181"/>
  <c r="H181"/>
  <c r="G181"/>
  <c r="M178"/>
  <c r="L178"/>
  <c r="K178"/>
  <c r="J178"/>
  <c r="I178"/>
  <c r="H178"/>
  <c r="G178"/>
  <c r="M172"/>
  <c r="L172"/>
  <c r="K172"/>
  <c r="J172"/>
  <c r="I172"/>
  <c r="H172"/>
  <c r="G172"/>
  <c r="M168"/>
  <c r="L168"/>
  <c r="K168"/>
  <c r="J168"/>
  <c r="I168"/>
  <c r="H168"/>
  <c r="G168"/>
  <c r="M163"/>
  <c r="L163"/>
  <c r="K163"/>
  <c r="J163"/>
  <c r="I163"/>
  <c r="H163"/>
  <c r="G163"/>
  <c r="M159"/>
  <c r="L159"/>
  <c r="K159"/>
  <c r="J159"/>
  <c r="I159"/>
  <c r="H159"/>
  <c r="G159"/>
  <c r="M151"/>
  <c r="L151"/>
  <c r="K151"/>
  <c r="J151"/>
  <c r="I151"/>
  <c r="H151"/>
  <c r="G151"/>
  <c r="M147"/>
  <c r="L147"/>
  <c r="K147"/>
  <c r="J147"/>
  <c r="I147"/>
  <c r="H147"/>
  <c r="G147"/>
  <c r="M144"/>
  <c r="L144"/>
  <c r="K144"/>
  <c r="J144"/>
  <c r="I144"/>
  <c r="H144"/>
  <c r="G144"/>
  <c r="M140"/>
  <c r="L140"/>
  <c r="K140"/>
  <c r="J140"/>
  <c r="I140"/>
  <c r="H140"/>
  <c r="G140"/>
  <c r="M137"/>
  <c r="L137"/>
  <c r="K137"/>
  <c r="J137"/>
  <c r="I137"/>
  <c r="H137"/>
  <c r="G137"/>
  <c r="M134"/>
  <c r="L134"/>
  <c r="K134"/>
  <c r="J134"/>
  <c r="I134"/>
  <c r="H134"/>
  <c r="G134"/>
  <c r="K131"/>
  <c r="J131"/>
  <c r="I131"/>
  <c r="H131"/>
  <c r="G131"/>
  <c r="M128"/>
  <c r="L128"/>
  <c r="K128"/>
  <c r="J128"/>
  <c r="I128"/>
  <c r="H128"/>
  <c r="G128"/>
  <c r="M125"/>
  <c r="L125"/>
  <c r="K125"/>
  <c r="J125"/>
  <c r="I125"/>
  <c r="H125"/>
  <c r="G125"/>
  <c r="M120"/>
  <c r="L120"/>
  <c r="K120"/>
  <c r="J120"/>
  <c r="H120"/>
  <c r="G120"/>
  <c r="M112"/>
  <c r="L112"/>
  <c r="K112"/>
  <c r="J112"/>
  <c r="H112"/>
  <c r="G112"/>
  <c r="M106"/>
  <c r="L106"/>
  <c r="K106"/>
  <c r="J106"/>
  <c r="I106"/>
  <c r="I105" s="1"/>
  <c r="H106"/>
  <c r="G106"/>
  <c r="M101"/>
  <c r="M77" s="1"/>
  <c r="L101"/>
  <c r="L77" s="1"/>
  <c r="K101"/>
  <c r="K77" s="1"/>
  <c r="J101"/>
  <c r="J77" s="1"/>
  <c r="I101"/>
  <c r="I77" s="1"/>
  <c r="H101"/>
  <c r="H77" s="1"/>
  <c r="G101"/>
  <c r="G77" s="1"/>
  <c r="M64"/>
  <c r="L64"/>
  <c r="K64"/>
  <c r="J64"/>
  <c r="I64"/>
  <c r="H64"/>
  <c r="G64"/>
  <c r="M60"/>
  <c r="L60"/>
  <c r="K60"/>
  <c r="J60"/>
  <c r="I60"/>
  <c r="H60"/>
  <c r="G60"/>
  <c r="M54"/>
  <c r="L54"/>
  <c r="K54"/>
  <c r="J54"/>
  <c r="I54"/>
  <c r="H54"/>
  <c r="G54"/>
  <c r="M35"/>
  <c r="L35"/>
  <c r="K35"/>
  <c r="J35"/>
  <c r="I35"/>
  <c r="H35"/>
  <c r="G35"/>
  <c r="M12"/>
  <c r="L12"/>
  <c r="K12"/>
  <c r="J12"/>
  <c r="I12"/>
  <c r="H12"/>
  <c r="G12"/>
  <c r="J105" l="1"/>
  <c r="J11"/>
  <c r="G11"/>
  <c r="G158"/>
  <c r="K11"/>
  <c r="I11"/>
  <c r="L59"/>
  <c r="J123"/>
  <c r="L123"/>
  <c r="L119" s="1"/>
  <c r="L118" s="1"/>
  <c r="M105"/>
  <c r="J158"/>
  <c r="H123"/>
  <c r="H119" s="1"/>
  <c r="H118" s="1"/>
  <c r="L11"/>
  <c r="J171"/>
  <c r="G171"/>
  <c r="K171"/>
  <c r="K158"/>
  <c r="G105"/>
  <c r="K105"/>
  <c r="H158"/>
  <c r="L158"/>
  <c r="M158"/>
  <c r="M59"/>
  <c r="M39" s="1"/>
  <c r="L105"/>
  <c r="I123"/>
  <c r="I119" s="1"/>
  <c r="M123"/>
  <c r="M119" s="1"/>
  <c r="M118" s="1"/>
  <c r="I158"/>
  <c r="M11"/>
  <c r="J59"/>
  <c r="J39" s="1"/>
  <c r="J10" s="1"/>
  <c r="G59"/>
  <c r="G39" s="1"/>
  <c r="K59"/>
  <c r="K39" s="1"/>
  <c r="G123"/>
  <c r="K123"/>
  <c r="K119" s="1"/>
  <c r="K118" s="1"/>
  <c r="H171"/>
  <c r="L171"/>
  <c r="I171"/>
  <c r="M171"/>
  <c r="I59"/>
  <c r="I39" s="1"/>
  <c r="H59"/>
  <c r="H105"/>
  <c r="H11"/>
  <c r="K10" l="1"/>
  <c r="G10"/>
  <c r="L39"/>
  <c r="L10" s="1"/>
  <c r="L196" s="1"/>
  <c r="J119"/>
  <c r="J118" s="1"/>
  <c r="J196" s="1"/>
  <c r="M10"/>
  <c r="M196" s="1"/>
  <c r="G119"/>
  <c r="G118" s="1"/>
  <c r="G196" s="1"/>
  <c r="I118"/>
  <c r="K196"/>
  <c r="H39"/>
  <c r="H10" s="1"/>
  <c r="H196" s="1"/>
  <c r="I10"/>
  <c r="I196" l="1"/>
</calcChain>
</file>

<file path=xl/sharedStrings.xml><?xml version="1.0" encoding="utf-8"?>
<sst xmlns="http://schemas.openxmlformats.org/spreadsheetml/2006/main" count="712" uniqueCount="390">
  <si>
    <t>РЕЕСТР ИСТОЧНИКОВ ДОХОДОВ</t>
  </si>
  <si>
    <t>муниципальное образование "Родниковский муниципальный район"</t>
  </si>
  <si>
    <t>(наименование муниципального образования)</t>
  </si>
  <si>
    <t xml:space="preserve"> на 2023 год и плановый период 2024 и 2025 годов </t>
  </si>
  <si>
    <t>№ п/п</t>
  </si>
  <si>
    <t>Наименование
источника дохода бюджета</t>
  </si>
  <si>
    <t>Код классификации доходов бюджета</t>
  </si>
  <si>
    <t>Наименование группы источников доходов бюджетов, в которую входит источник дохода бюджета</t>
  </si>
  <si>
    <t>Код бюджета, в доход которого зачисляются платежи</t>
  </si>
  <si>
    <t>Наименование главного администратора доходов бюджета</t>
  </si>
  <si>
    <t>Показатели доходов в соответствии с решением о местном бюджете на текущий финансовый год  по состоянию  на 01.09.2022 г.</t>
  </si>
  <si>
    <t>Прогноз доходов бюджета на  (текущий финансовый год)</t>
  </si>
  <si>
    <t>Кассовые поступления в текущем финансовом году по состоянию на  01.09.2022 г.</t>
  </si>
  <si>
    <t xml:space="preserve">Кассовые поступления за отчетный финансовый год в соответствии с решением об исполнении бюджета </t>
  </si>
  <si>
    <t xml:space="preserve"> Показатели прогноза доходов бюджета     </t>
  </si>
  <si>
    <t>000 1 00 00000 00 0000 000</t>
  </si>
  <si>
    <t>НАЛОГОВЫЕ И НЕНАЛОГОВЫЕ ДОХОДЫ</t>
  </si>
  <si>
    <t xml:space="preserve"> "05"</t>
  </si>
  <si>
    <t>Налоговые доходы</t>
  </si>
  <si>
    <t>000 1 01 00000 00 0000 000</t>
  </si>
  <si>
    <t>182 1 01 02010 01 0000 110</t>
  </si>
  <si>
    <t>Налог на доходы физических лиц</t>
  </si>
  <si>
    <t> Управление Федеральной налоговой службы по Ивановской области</t>
  </si>
  <si>
    <t>182 1 01 02020 01 0000 110</t>
  </si>
  <si>
    <t>182 1 01 02030 01 0000 110</t>
  </si>
  <si>
    <t>182 1 01 02040 01 0000 110</t>
  </si>
  <si>
    <t>182 1 01 02080 01 0000 110</t>
  </si>
  <si>
    <t>000 1 03 00000 00 0000 000</t>
  </si>
  <si>
    <t>100 1 03 02231 01 0000 110</t>
  </si>
  <si>
    <t>Управление Федерального казначейства по Ивановской области</t>
  </si>
  <si>
    <t>100 1 03 02240 01 0000 110</t>
  </si>
  <si>
    <t>100 1 03 02250 01 0000 110</t>
  </si>
  <si>
    <t>100 1 03 02260 01 0000 110</t>
  </si>
  <si>
    <t>0001 05 00000 00 0000 110</t>
  </si>
  <si>
    <t>НАЛОГИ НА СОВОКУПНЫЙ ДОХОД</t>
  </si>
  <si>
    <t> </t>
  </si>
  <si>
    <t>182 1 05 01011 01 0000 110</t>
  </si>
  <si>
    <t>Управление Федеральной налоговой службы по Ивановской области</t>
  </si>
  <si>
    <t>182 1 05 01012 01 0000 110</t>
  </si>
  <si>
    <t>182 1 05 01021 01 0000 110</t>
  </si>
  <si>
    <t>182 1 05 01022 01 0000 110</t>
  </si>
  <si>
    <t>182 1 05 01050 01 0000 110</t>
  </si>
  <si>
    <t xml:space="preserve">
</t>
  </si>
  <si>
    <t xml:space="preserve">        Единый налог на вмененный доход для отдельных видов деятельности</t>
  </si>
  <si>
    <t>182 1 05 02010 02 0000 110</t>
  </si>
  <si>
    <t xml:space="preserve">   Единый налог на вмененный доход для отдельных видов деятельности до 01,01,2011</t>
  </si>
  <si>
    <t xml:space="preserve">        Единый сельскохозяйственный налог</t>
  </si>
  <si>
    <t>182 1 05 03010 01 0000 110</t>
  </si>
  <si>
    <t xml:space="preserve">        Налог, взимаемый в связи с применением патентной системы налогообложения, зачисляемый в бюджеты муниципальных районов</t>
  </si>
  <si>
    <t>182 1 05 04020 02 0000 110</t>
  </si>
  <si>
    <t xml:space="preserve">Налог на имущество физических лиц, взимаемый по ставкам, применяемым к объектам налогообложения, расположенным в границах межселенных территорий
</t>
  </si>
  <si>
    <t>182 1 06 01030 05 0000 110</t>
  </si>
  <si>
    <t xml:space="preserve">      </t>
  </si>
  <si>
    <t>000 1 08 00000 00 0000 000</t>
  </si>
  <si>
    <t>182 1 08 03010 01 0000 110</t>
  </si>
  <si>
    <t>096 1 08 07130 01 0000 110 110</t>
  </si>
  <si>
    <t>Федеральная служба по надзору в сфере связи, информационных технологий и массовых коммуникаций</t>
  </si>
  <si>
    <t>211 1 08 07150 01 0000 110</t>
  </si>
  <si>
    <t>Администрация муниципального образования "Родниковский муниципальный район"</t>
  </si>
  <si>
    <t>Неналоговые доходы</t>
  </si>
  <si>
    <t xml:space="preserve">   </t>
  </si>
  <si>
    <t>000 1 11 00000 00 000 0000</t>
  </si>
  <si>
    <t xml:space="preserve">      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</si>
  <si>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212 1 11 05013 05 0000 120</t>
  </si>
  <si>
    <t>Комитет по управлению имуществом администрации Родниковского муниципального района</t>
  </si>
  <si>
    <t>212 1 11 05013 13 0000 120</t>
  </si>
  <si>
    <t>212 1 11 05 025 05 0000 120</t>
  </si>
  <si>
    <t xml:space="preserve"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
</t>
  </si>
  <si>
    <t>211 1 11 05035 05 0000 120</t>
  </si>
  <si>
    <t>212 1 11 05035 05 0000 120</t>
  </si>
  <si>
    <t>220 1 11 05035 05 0000 120</t>
  </si>
  <si>
    <t>Управление образования администрации муниципального образования "Родниковский муниципальный район"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</si>
  <si>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</si>
  <si>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212 1 11 09045 05 0000 120</t>
  </si>
  <si>
    <t>218 1 11 09045 05 0000 120</t>
  </si>
  <si>
    <t>Управление строительства и жилищно-коммунального хозяйства администрации муниципального образования «Родниковский муниципальный район»</t>
  </si>
  <si>
    <t>000 11200000000000000</t>
  </si>
  <si>
    <t xml:space="preserve"> ПЛАТЕЖИ ПРИ ПОЛЬЗОВАНИИ ПРИРОДНЫМИ РЕСУРСАМИ
</t>
  </si>
  <si>
    <t>048 2 1 12 01010 01 0000 120</t>
  </si>
  <si>
    <t xml:space="preserve">Федеральная служба по надзору в сфере природопользования </t>
  </si>
  <si>
    <t>048 1 12 01030 01 0000 000</t>
  </si>
  <si>
    <t xml:space="preserve">        Плата за размещение отходов производства</t>
  </si>
  <si>
    <t>048 1 12 01041 01 0000 120</t>
  </si>
  <si>
    <t>048 1 12 01042 01 0000 120</t>
  </si>
  <si>
    <t xml:space="preserve">     </t>
  </si>
  <si>
    <t>000 1 13 00000 00 0000 000</t>
  </si>
  <si>
    <t xml:space="preserve">ДОХОДЫ ОТ ОКАЗАНИЯ ПЛАТНЫХ УСЛУГ И КОМПЕНСАЦИИ ЗАТРАТ ГОСУДАРСТВА
Прочие доходы от оказания платных услуг (работ) получателями средств бюджетов муниципальных районов
</t>
  </si>
  <si>
    <t xml:space="preserve">        Прочие доходы от оказания платных услуг (работ) получателями средств бюджетов муниципальных районов</t>
  </si>
  <si>
    <t>000 1 13 01995 05 0000 120</t>
  </si>
  <si>
    <t xml:space="preserve">Прочие доходы от оказания платных услуг (работ) получателями средств бюджетов муниципальных районов
</t>
  </si>
  <si>
    <t>211 1 13 01995 05 0000 120</t>
  </si>
  <si>
    <t>214 1 13 01995 05 0000 120</t>
  </si>
  <si>
    <t>Отдел культуры и туризма администрации муниципального образования "Родниковский муниципальный район"</t>
  </si>
  <si>
    <t>220 1 13 01995 05 0000 120</t>
  </si>
  <si>
    <t xml:space="preserve">000 1 13 02992 02 0000 130
</t>
  </si>
  <si>
    <t>Прочие доходы от компенсации затрат бюджетов субъектов Российской Федерации</t>
  </si>
  <si>
    <t xml:space="preserve">        Прочие доходы от компенсации затрат бюджетов муниципальных районов</t>
  </si>
  <si>
    <t>211 1 13 02995 05 0000 130</t>
  </si>
  <si>
    <t xml:space="preserve">Прочие доходы от компенсации затрат бюджетов муниципальных районов
</t>
  </si>
  <si>
    <t>213 1 13 02995 05 0000 130</t>
  </si>
  <si>
    <t>214 1 13 02995 05 0000 130</t>
  </si>
  <si>
    <t>220 1 13 02995 05 0000 130</t>
  </si>
  <si>
    <t>000 1 14 00000 00 0000 000</t>
  </si>
  <si>
    <t xml:space="preserve">      ДОХОДЫ ОТ ПРОДАЖИ МАТЕРИАЛЬНЫХ И НЕМАТЕРИАЛЬНЫХ АКТИВОВ</t>
  </si>
  <si>
    <t>212 1 14 02052 05 0000 410</t>
  </si>
  <si>
    <t>212 1 14 06013 05 0000 410</t>
  </si>
  <si>
    <t>212 1 14 06013 13 0000 410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</si>
  <si>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</si>
  <si>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212 1 14 06025 05 0000 410</t>
  </si>
  <si>
    <t xml:space="preserve">       Комитет по управлению имуществом администрации Родниковского муниципального района</t>
  </si>
  <si>
    <t>212 1 14 06313 05 0000 410</t>
  </si>
  <si>
    <t>212 1 14 06313 13 0000 410</t>
  </si>
  <si>
    <t>000 1 16 00000 00 0000 000</t>
  </si>
  <si>
    <t xml:space="preserve">      ШТРАФЫ, САНКЦИИ, ВОЗМЕЩЕНИЕ УЩЕРБА</t>
  </si>
  <si>
    <t>023 1 16 01053 01 0000 140</t>
  </si>
  <si>
    <t>Департамент социальной защиты населения Ивановской области</t>
  </si>
  <si>
    <t>042 1 16 01153 01 0000 140</t>
  </si>
  <si>
    <t>Комитет Ивановской области по обеспечению деятельности мировых судей и гражданской защиты</t>
  </si>
  <si>
    <t>023 1 16 01063 01 0000 140</t>
  </si>
  <si>
    <t>042 1 16 01063 01 0000 140</t>
  </si>
  <si>
    <t>023 1 16 01073 01 0000 140</t>
  </si>
  <si>
    <t xml:space="preserve">042 1 16 01073 01 0000 140
</t>
  </si>
  <si>
    <t>Налоговые и неналоговые доходы 
                                                         Штрафы, санкции возмещение ущерба</t>
  </si>
  <si>
    <t xml:space="preserve">042 1 16 01083 01 0000 140
</t>
  </si>
  <si>
    <t>Комитет Ивановской области по обеспечению деятельности мировых судей и гражданской защиты населения</t>
  </si>
  <si>
    <t>023 1 16 01123 01 0000 140</t>
  </si>
  <si>
    <t xml:space="preserve">      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</si>
  <si>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042 1 16 01143 01 0000 140</t>
  </si>
  <si>
    <t xml:space="preserve">      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</si>
  <si>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042 1 16 01173 01 0000 140</t>
  </si>
  <si>
    <t>042 1 16 01193 01 0000 140</t>
  </si>
  <si>
    <t>023 1 16 01203 01 0000 140</t>
  </si>
  <si>
    <t>042 1 16 01203 01 0000 140</t>
  </si>
  <si>
    <t xml:space="preserve">        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</si>
  <si>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211 1 16 02020 02 0000 140</t>
  </si>
  <si>
    <t xml:space="preserve">      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</si>
  <si>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211 1 16 07010 05 0000140</t>
  </si>
  <si>
    <t>212 1 16 07010 05 0000140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</si>
  <si>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</si>
  <si>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188 1 16 10123 01 0000 140</t>
  </si>
  <si>
    <t>211 1 16 10123 01 0000 140</t>
  </si>
  <si>
    <t>321 1 16 10123 01 0000 140</t>
  </si>
  <si>
    <t xml:space="preserve">Федеральная служба государственной регистрации кадастра и картографии(Росреестр) </t>
  </si>
  <si>
    <t>322 1 16 10123 01 0000 140</t>
  </si>
  <si>
    <t xml:space="preserve">Федеральная служба судебных приставов </t>
  </si>
  <si>
    <t>182 1 16 10129 01 0000 140</t>
  </si>
  <si>
    <t>Комитет Ивановской области по лесному хозяйству</t>
  </si>
  <si>
    <t>041 1 16 11050 01 0000 000</t>
  </si>
  <si>
    <t xml:space="preserve">Департамент прородных ресурсов и экологии </t>
  </si>
  <si>
    <t>048 1 16 11050 01 0000 000</t>
  </si>
  <si>
    <t>Федеральная служба в сфере природопользования</t>
  </si>
  <si>
    <t>000 1 17 00000 00 0000 000</t>
  </si>
  <si>
    <t>000 1 17 01050 05 0000 000</t>
  </si>
  <si>
    <t xml:space="preserve">       Невыясненные поступления, зачисляемые в бюджеты муниципальных районов</t>
  </si>
  <si>
    <t xml:space="preserve"> </t>
  </si>
  <si>
    <t>Невыясненные поступления, зачисляемые в бюджеты муниципальных районов</t>
  </si>
  <si>
    <t>211 1 17 01050 05 0000 180</t>
  </si>
  <si>
    <t>212 1 17 01050 05 0000 180</t>
  </si>
  <si>
    <t>213 1 17 01050 05 0000 180</t>
  </si>
  <si>
    <t>Финансовое управление администрации муниципального образования "Родниковский муниципальный район"</t>
  </si>
  <si>
    <t xml:space="preserve">Невыясненные поступления, зачисляемые в бюджеты муниципальных районов
</t>
  </si>
  <si>
    <t>214 1 17 01050 05 0000 180</t>
  </si>
  <si>
    <t>220 1 17 01050 05 0000 180</t>
  </si>
  <si>
    <t>000 1 17 05050 05 0000 000</t>
  </si>
  <si>
    <t xml:space="preserve"> Прочие неналоговые доходы бюджетов муниципальных районов
</t>
  </si>
  <si>
    <t>212 1 17 05050 05 0000 180</t>
  </si>
  <si>
    <t>213 1 17 05050 05 0000 180</t>
  </si>
  <si>
    <t xml:space="preserve">       Прочие неналоговые доходы бюджетов муниципальных районов
</t>
  </si>
  <si>
    <t>214 1 17 05050 05 0000 180</t>
  </si>
  <si>
    <t>Прочие неналоговые доходы бюджетов муниципальных районов</t>
  </si>
  <si>
    <t>2201 17 05050 05 0000 180</t>
  </si>
  <si>
    <t xml:space="preserve">   Прочие неналоговые доходы бюджетов муниципальных районов в части невыясненных поступлений, по которым не осуществлен возврат (уточнение) не позднее трех лет со дня их зачисления на единый счет бюджета муниципального района
</t>
  </si>
  <si>
    <t>212 1 17 16000 05 0000 180</t>
  </si>
  <si>
    <t>000 20000000000000000</t>
  </si>
  <si>
    <t xml:space="preserve">   БЕЗВОЗМЕЗДНЫЕ ПОСТУПЛЕНИЯ</t>
  </si>
  <si>
    <t>000 2 02 00000000000000</t>
  </si>
  <si>
    <t>БЕЗВОЗМЕЗДНЫЕ ПОСТУПЛЕНИЯ ОТ ДРУГИХ БЮДЖЕТОВ БЮДЖЕТНОЙ СИСТЕМЫ РОССИЙСКОЙ ФЕДЕРАЦИИ</t>
  </si>
  <si>
    <t xml:space="preserve">Дотации бюджетам бюджетной системы Российской Федерации
</t>
  </si>
  <si>
    <t xml:space="preserve">        Дотации бюджетам муниципальных районов на выравнивание бюджетной обеспеченности</t>
  </si>
  <si>
    <t>213 2 02 15001 05 0000 000</t>
  </si>
  <si>
    <t xml:space="preserve">        Дотации бюджетам муниципальных районов на поддержку мер по обеспечению сбалансированности бюджетов</t>
  </si>
  <si>
    <t>213 2 02 15002 05 0000000</t>
  </si>
  <si>
    <t xml:space="preserve">Субсидии бюджетам бюджетной системы Российской Федерации (межбюджетные субсидии)
</t>
  </si>
  <si>
    <t xml:space="preserve">        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</si>
  <si>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218 2 02 20041 05 0000000</t>
  </si>
  <si>
    <t>000 202 20077 05 0000 150</t>
  </si>
  <si>
    <t xml:space="preserve">   Субсидии бюджетам муниципальных районов на софинансирование капитальных вложений в объекты муниципальной собственности</t>
  </si>
  <si>
    <t>213 202 20077 05 0000 150</t>
  </si>
  <si>
    <t xml:space="preserve">        Субсидии бюджетам муниципальных районов на софинансирование капитальных вложений в объекты муниципальной собственности</t>
  </si>
  <si>
    <t>218 202 20077 05 0000 150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</si>
  <si>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</si>
  <si>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000 2 02 20216 05 0000 000</t>
  </si>
  <si>
    <t>213 2 02 20216 05 0000 000</t>
  </si>
  <si>
    <t xml:space="preserve">        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</si>
  <si>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218 2 02 20216 05 0000 000</t>
  </si>
  <si>
    <t>000 2 02 25097 05 0000 150</t>
  </si>
  <si>
    <t xml:space="preserve">     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</si>
  <si>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213 2 02 25097 05 0000 150</t>
  </si>
  <si>
    <t xml:space="preserve">        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</si>
  <si>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220 2 02 25097050000000</t>
  </si>
  <si>
    <t> Управление образования администрации муниципального образования "Родниковский муниципальный район"</t>
  </si>
  <si>
    <t>000 202 25169 05 0000 150</t>
  </si>
  <si>
    <t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</si>
  <si>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 xml:space="preserve"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
</t>
  </si>
  <si>
    <t>213 202 25169 05 0000 150</t>
  </si>
  <si>
    <t xml:space="preserve">        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</si>
  <si>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220 202 25169 05 0000 150</t>
  </si>
  <si>
    <t>000 2 02 25210 05 0000 150</t>
  </si>
  <si>
    <t>Субсидии бюджетам муниципальных районов на обеспечение образовательных организаций материально-технической базой для внедрения цифровой образовательной среды</t>
  </si>
  <si>
    <t>213 2 02 25210 05 0000 150</t>
  </si>
  <si>
    <t xml:space="preserve">        Субсидии бюджетам муниципальных районов на обеспечение образовательных организаций материально-технической базой для внедрения цифровой образовательной среды</t>
  </si>
  <si>
    <t>220 2 02 25210 05 0000 150</t>
  </si>
  <si>
    <t>000 2 02 25304 05 0000 150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</si>
  <si>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</si>
  <si>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213 2 02 25304 05 0000 150</t>
  </si>
  <si>
    <t xml:space="preserve">        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</si>
  <si>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220 2 02 25304 05 0000 150</t>
  </si>
  <si>
    <t xml:space="preserve">        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</si>
  <si>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214 2 02 25467 05 0000 000</t>
  </si>
  <si>
    <t>000 2 02 25497 05 0000 150</t>
  </si>
  <si>
    <t>213 2 02 25497 05 0000 150</t>
  </si>
  <si>
    <t xml:space="preserve">        Субсидии бюджетам муниципальных районов на реализацию мероприятий по обеспечению жильем молодых семей</t>
  </si>
  <si>
    <t>218 2 02 25497 05 0000 150</t>
  </si>
  <si>
    <t>000 2 02 25519 05 0000 150</t>
  </si>
  <si>
    <t xml:space="preserve">   Субсидия бюджетам муниципальных районов на поддержку отрасли культуры</t>
  </si>
  <si>
    <t>213 2 02 25519 05 0000150</t>
  </si>
  <si>
    <t xml:space="preserve">        Субсидия бюджетам муниципальных районов на поддержку отрасли культуры</t>
  </si>
  <si>
    <t>214 2 02 25519 05 0000150</t>
  </si>
  <si>
    <t xml:space="preserve">  Субсидия бюджетам муниципальных районов на поддержку отрасли культуры</t>
  </si>
  <si>
    <t>218 2 02 25519 05 0000150</t>
  </si>
  <si>
    <t xml:space="preserve">        Прочие субсидии бюджетам муниципальных районов</t>
  </si>
  <si>
    <t>000 2 02 29999 05 0000000</t>
  </si>
  <si>
    <t>Прочие субсидии бюджетам муниципальных районов</t>
  </si>
  <si>
    <t>211 2 02 29999 05 0000 150</t>
  </si>
  <si>
    <t>213 2 02 29999 05 0000 150</t>
  </si>
  <si>
    <t>214 2 02 29999 05 0000 150</t>
  </si>
  <si>
    <t>218 2 02 29999 05 0000 150</t>
  </si>
  <si>
    <t xml:space="preserve">Прочие субсидии бюджетам муниципальных районов
</t>
  </si>
  <si>
    <t>220 2 02 29999 05 0000 150</t>
  </si>
  <si>
    <t>000 2 02 30000 00 0000 150</t>
  </si>
  <si>
    <t>Субвенции бюджетам бюджетной системы Российской Федерации</t>
  </si>
  <si>
    <t xml:space="preserve">        Субвенции бюджетам муниципальных районов на выполнение передаваемых полномочий субъектов Российской Федерации</t>
  </si>
  <si>
    <t>000 2 02 30024 05 0000 150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</si>
  <si>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</si>
  <si>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211 2 02 30024 05 0000 150</t>
  </si>
  <si>
    <t>213 2 02 30024 05 0000 150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</si>
  <si>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</si>
  <si>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220 2 02 30024 05 0000 150</t>
  </si>
  <si>
    <t>000 2 02 35082 05 0000 150</t>
  </si>
  <si>
    <t xml:space="preserve"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</si>
  <si>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>213 2 02 35082 05 0000 150</t>
  </si>
  <si>
    <t xml:space="preserve">        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</si>
  <si>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218 2 02 35082 05 0000000</t>
  </si>
  <si>
    <t xml:space="preserve">        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</si>
  <si>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213 2 02 35120 05 0000000</t>
  </si>
  <si>
    <t xml:space="preserve">Субвенции бюджетам городских округов на проведение Всероссийской переписи населения 2020 г
</t>
  </si>
  <si>
    <t>213 2 02 35469 05 0000 150</t>
  </si>
  <si>
    <t>000 2 02 39999 05 0000 150</t>
  </si>
  <si>
    <t>213 2 02 39999 05 0000 150</t>
  </si>
  <si>
    <t xml:space="preserve">        Прочие субвенции бюджетам муниципальных районов</t>
  </si>
  <si>
    <t>220 2 02 39999 05 0000 150</t>
  </si>
  <si>
    <t xml:space="preserve">000 2 02 40000 00 0000 150
</t>
  </si>
  <si>
    <t xml:space="preserve">Иные межбюджетные трансферты
</t>
  </si>
  <si>
    <t xml:space="preserve">      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</si>
  <si>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000 2 02 40014 05 0000000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</si>
  <si>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</si>
  <si>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211 2 02 40014 05 0000 150</t>
  </si>
  <si>
    <t>212 2 02 40014 05 0000 150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</si>
  <si>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
</t>
  </si>
  <si>
    <t>213 2 02 40014 05 0000 150</t>
  </si>
  <si>
    <t xml:space="preserve">  Финансовое управление администрации муниципального образования "Родниковский муниципальный район"</t>
  </si>
  <si>
    <t>214 2 02 40014 05 0000 150</t>
  </si>
  <si>
    <t>218 2 02 40014 05 0000 150</t>
  </si>
  <si>
    <t>000 2 02 45303 05 0000 150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</si>
  <si>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</si>
  <si>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213 2 02 45303 05 0000 150</t>
  </si>
  <si>
    <t xml:space="preserve">        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</si>
  <si>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220 2 02 45303 05 0000 150</t>
  </si>
  <si>
    <t>000 2 02 49999 05 0000 150</t>
  </si>
  <si>
    <t xml:space="preserve"> Прочие межбюджетные трансферты, передаваемые бюджетам муниципальных районов</t>
  </si>
  <si>
    <t xml:space="preserve">  Прочие межбюджетные трансферты, передаваемые бюджетам муниципальных районов</t>
  </si>
  <si>
    <t>211 2 02 49999 05 0000 150</t>
  </si>
  <si>
    <t>213 2 02 49999 05 0000 150</t>
  </si>
  <si>
    <t xml:space="preserve">        Прочие межбюджетные трансферты, передаваемые бюджетам муниципальных районов</t>
  </si>
  <si>
    <t>220 2 02 49999 05 0000000</t>
  </si>
  <si>
    <t xml:space="preserve">      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</si>
  <si>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000 2 08 00000 000000000</t>
  </si>
  <si>
    <t xml:space="preserve">        Перечисления из бюджетов муниципальных районов (в бюджеты муниципальных районов)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</si>
  <si>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213 2 08 05000 05 0000000</t>
  </si>
  <si>
    <t xml:space="preserve">      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</si>
  <si>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</si>
  <si>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>Доходы бюджетов муниципальных районов от возврата автономными учреждениями остатков субсидий прошлых лет</t>
  </si>
  <si>
    <t>220 2 18 05020 05 0000 150</t>
  </si>
  <si>
    <t xml:space="preserve">        Доходы бюджетов муниципальных районов от возврата иными организациями остатков субсидий прошлых лет</t>
  </si>
  <si>
    <t>000 2 18 05030 05 0000 000</t>
  </si>
  <si>
    <t xml:space="preserve">        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</si>
  <si>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213 2 18 60010 05 0000 000</t>
  </si>
  <si>
    <t xml:space="preserve">      ВОЗВРАТ ОСТАТКОВ СУБСИДИЙ, СУБВЕНЦИЙ И ИНЫХ МЕЖБЮДЖЕТНЫХ ТРАНСФЕРТОВ, ИМЕЮЩИХ ЦЕЛЕВОЕ НАЗНАЧЕНИЕ, ПРОШЛЫХ ЛЕТ</t>
  </si>
  <si>
    <t>000 2 19 00000000000000</t>
  </si>
  <si>
    <t xml:space="preserve">        Возврат остатков субвенций на проведение Всероссийской переписи населения 2020 года из бюджетов муниципальных районов</t>
  </si>
  <si>
    <t>213 2 19 35469 05 0000 000</t>
  </si>
  <si>
    <t xml:space="preserve">        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районов</t>
  </si>
  <si>
    <t>213 2 19 45303 05 0000000</t>
  </si>
  <si>
    <t>211 2 19 60010 05 0000 150</t>
  </si>
  <si>
    <t xml:space="preserve">        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</si>
  <si>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213 2 19 60010 05 0000 150</t>
  </si>
  <si>
    <t>Итого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</si>
  <si>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</si>
  <si>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</si>
  <si>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муниципальных районов на поддержку отрасли культуры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</si>
  <si>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</si>
  <si>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</si>
  <si>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</si>
  <si>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Прочие субвенции бюджетам муниципальных районов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</si>
  <si>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</si>
  <si>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</si>
  <si>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Акцизы по подакцизным товарам (продукции), производимым на территории Российской Федерации</t>
  </si>
  <si>
    <t>000 1 03 02000 01 0000 110</t>
  </si>
  <si>
    <t>000 1 11 05010 00 0000 120</t>
  </si>
  <si>
    <t>Доходы,  получаемые  в  виде  арендной  платы  за  земельные участки, государственная  собственность  на которые не разграничена, а также  средства  от   продажи  права  на  заключение  договоров  аренды   указанных земельных участков</t>
  </si>
  <si>
    <t>000 1 11 05020 00 0000 120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</si>
  <si>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
</t>
  </si>
  <si>
    <t>000 1 11 05030 00 0000 120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</si>
  <si>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</si>
  <si>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000 1 11 09000 00 0000 120
</t>
  </si>
  <si>
    <t xml:space="preserve">000 1 11 09040 00 0000 120   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</si>
  <si>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</si>
  <si>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</si>
  <si>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 xml:space="preserve">000 1 14 06300 00 0000 430
</t>
  </si>
  <si>
    <t>042 1 16 01053 01 0000 140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</si>
  <si>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</si>
  <si>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
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</si>
  <si>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</si>
  <si>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
</t>
  </si>
  <si>
    <t>034 1 16 11050 01 0000 140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</si>
  <si>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</si>
  <si>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</si>
  <si>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212 2 02 29999 05 000 150</t>
  </si>
  <si>
    <t>000 1 16 11050 01 0000 140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</si>
  <si>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
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</si>
  <si>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</si>
  <si>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Налоги на прибыль, доходы
</t>
  </si>
  <si>
    <t xml:space="preserve">Налоги на товары (работы,услуги), реализуемые на территории Российской Федерации
</t>
  </si>
  <si>
    <t xml:space="preserve">218 1 16 07010 05 0000 140
</t>
  </si>
  <si>
    <t xml:space="preserve">000 2 02 10000 00 0000 150
</t>
  </si>
  <si>
    <t xml:space="preserve">000 2 02 20000 00 0000 150
</t>
  </si>
  <si>
    <r>
      <t xml:space="preserve">на </t>
    </r>
    <r>
      <rPr>
        <u/>
        <sz val="11"/>
        <color rgb="FF000000"/>
        <rFont val="Times New Roman"/>
        <family val="1"/>
        <charset val="204"/>
      </rPr>
      <t>2023 г.</t>
    </r>
    <r>
      <rPr>
        <sz val="11"/>
        <color rgb="FF000000"/>
        <rFont val="Times New Roman"/>
        <family val="1"/>
        <charset val="204"/>
      </rPr>
      <t xml:space="preserve"> (очередной финансовый год)</t>
    </r>
  </si>
  <si>
    <r>
      <t xml:space="preserve">на </t>
    </r>
    <r>
      <rPr>
        <u/>
        <sz val="11"/>
        <color rgb="FF000000"/>
        <rFont val="Times New Roman"/>
        <family val="1"/>
        <charset val="204"/>
      </rPr>
      <t>2024 г.</t>
    </r>
    <r>
      <rPr>
        <sz val="11"/>
        <color rgb="FF000000"/>
        <rFont val="Times New Roman"/>
        <family val="1"/>
        <charset val="204"/>
      </rPr>
      <t xml:space="preserve"> (первый год планового периода)</t>
    </r>
  </si>
  <si>
    <r>
      <t>на</t>
    </r>
    <r>
      <rPr>
        <u/>
        <sz val="11"/>
        <color rgb="FF000000"/>
        <rFont val="Times New Roman"/>
        <family val="1"/>
        <charset val="204"/>
      </rPr>
      <t xml:space="preserve"> 2025 г</t>
    </r>
    <r>
      <rPr>
        <sz val="11"/>
        <color rgb="FF000000"/>
        <rFont val="Times New Roman"/>
        <family val="1"/>
        <charset val="204"/>
      </rPr>
      <t>. (второй год планового периода)</t>
    </r>
  </si>
  <si>
    <r>
      <t xml:space="preserve">                         </t>
    </r>
    <r>
      <rPr>
        <b/>
        <sz val="11"/>
        <color rgb="FF000000"/>
        <rFont val="Times New Roman"/>
        <family val="1"/>
        <charset val="204"/>
      </rPr>
      <t>Государственная пошлина</t>
    </r>
  </si>
  <si>
    <r>
      <t xml:space="preserve">  </t>
    </r>
    <r>
      <rPr>
        <b/>
        <sz val="11"/>
        <color rgb="FF000000"/>
        <rFont val="Times New Roman"/>
        <family val="1"/>
        <charset val="204"/>
      </rPr>
      <t xml:space="preserve"> ДОХОДЫ ОТ ИСПОЛЬЗОВАНИЯ ИМУЩЕСТВА, НАХОДЯЩЕГОСЯ В ГОСУДАРСТВЕННОЙ И МУНИЦИПАЛЬНОЙ СОБСТВЕННОСТИ</t>
    </r>
  </si>
  <si>
    <r>
      <rPr>
        <b/>
        <sz val="11"/>
        <color rgb="FF000000"/>
        <rFont val="Times New Roman"/>
        <family val="1"/>
        <charset val="204"/>
      </rPr>
  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  </r>
    <r>
      <rPr>
        <sz val="11"/>
        <color rgb="FF000000"/>
        <rFont val="Times New Roman"/>
        <family val="1"/>
        <charset val="204"/>
      </rPr>
      <t xml:space="preserve">
</t>
    </r>
  </si>
  <si>
    <r>
      <t xml:space="preserve">   </t>
    </r>
    <r>
      <rPr>
        <b/>
        <sz val="11"/>
        <color rgb="FF000000"/>
        <rFont val="Times New Roman"/>
        <family val="1"/>
        <charset val="204"/>
      </rPr>
      <t>ПРОЧИЕ НЕНАЛОГОВЫЕ ДОХОДЫ</t>
    </r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</si>
  <si>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</si>
  <si>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</si>
  <si>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</si>
  <si>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</si>
  <si>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</si>
  <si>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</si>
  <si>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</si>
  <si>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</si>
  <si>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</si>
  <si>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</si>
  <si>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</si>
  <si>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</si>
  <si>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</si>
  <si>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</si>
  <si>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</si>
  <si>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</si>
  <si>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государственную регистрацию средства массовой информации, за внесение изменений в запись о регистрации средства массовой информации (в том числе связанных с изменением тематики или специализации), продукция которого предназначена для распространения преимущественно на территории субъекта Российской Федерации, территории муниципального образования</t>
  </si>
  <si>
    <t>Государственная пошлина за выдачу разрешения на установку рекламной конструкции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</si>
  <si>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</si>
  <si>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</si>
  <si>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</si>
  <si>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</si>
  <si>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</si>
  <si>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 xml:space="preserve">   Плата за размещение твердых коммунальных отходов</t>
  </si>
  <si>
    <t xml:space="preserve"> 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</si>
  <si>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</si>
  <si>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</si>
  <si>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</si>
  <si>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</si>
  <si>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</si>
  <si>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</si>
  <si>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</si>
  <si>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</si>
  <si>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 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</si>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</sst>
</file>

<file path=xl/styles.xml><?xml version="1.0" encoding="utf-8"?>
<styleSheet xmlns="http://schemas.openxmlformats.org/spreadsheetml/2006/main">
  <numFmts count="2">
    <numFmt numFmtId="164" formatCode="_-* #,##0.00_р_._-;\-* #,##0.00_р_._-;_-* \-??_р_._-;_-@_-"/>
    <numFmt numFmtId="165" formatCode="0.0"/>
  </numFmts>
  <fonts count="13">
    <font>
      <sz val="11"/>
      <color rgb="FF000000"/>
      <name val="Calibri"/>
      <family val="2"/>
      <charset val="204"/>
    </font>
    <font>
      <sz val="10"/>
      <color rgb="FF000000"/>
      <name val="Arial Cyr"/>
      <charset val="1"/>
    </font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u/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FFFF"/>
        <bgColor rgb="FFFFFFC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164" fontId="3" fillId="0" borderId="0" applyBorder="0" applyProtection="0"/>
    <xf numFmtId="4" fontId="1" fillId="2" borderId="1">
      <alignment horizontal="right" vertical="top" shrinkToFit="1"/>
    </xf>
    <xf numFmtId="4" fontId="1" fillId="0" borderId="1">
      <alignment horizontal="right" vertical="top" shrinkToFit="1"/>
    </xf>
    <xf numFmtId="0" fontId="2" fillId="0" borderId="0"/>
    <xf numFmtId="0" fontId="2" fillId="0" borderId="0"/>
    <xf numFmtId="0" fontId="2" fillId="0" borderId="0"/>
    <xf numFmtId="0" fontId="2" fillId="0" borderId="0"/>
  </cellStyleXfs>
  <cellXfs count="64">
    <xf numFmtId="0" fontId="0" fillId="0" borderId="0" xfId="0"/>
    <xf numFmtId="0" fontId="4" fillId="0" borderId="0" xfId="0" applyFont="1"/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1" fontId="9" fillId="0" borderId="1" xfId="0" applyNumberFormat="1" applyFont="1" applyBorder="1" applyAlignment="1">
      <alignment vertical="top" wrapText="1"/>
    </xf>
    <xf numFmtId="0" fontId="9" fillId="3" borderId="1" xfId="0" applyFont="1" applyFill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11" fillId="3" borderId="1" xfId="0" applyFont="1" applyFill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justify" vertical="top" wrapText="1"/>
    </xf>
    <xf numFmtId="0" fontId="4" fillId="3" borderId="1" xfId="0" applyFont="1" applyFill="1" applyBorder="1" applyAlignment="1">
      <alignment vertical="top" wrapText="1"/>
    </xf>
    <xf numFmtId="0" fontId="5" fillId="0" borderId="1" xfId="0" applyNumberFormat="1" applyFont="1" applyBorder="1" applyAlignment="1">
      <alignment vertical="top" wrapText="1"/>
    </xf>
    <xf numFmtId="0" fontId="9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/>
    </xf>
    <xf numFmtId="3" fontId="4" fillId="0" borderId="1" xfId="0" applyNumberFormat="1" applyFont="1" applyBorder="1" applyAlignment="1">
      <alignment vertical="top" wrapText="1"/>
    </xf>
    <xf numFmtId="0" fontId="4" fillId="0" borderId="1" xfId="0" applyNumberFormat="1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4" fillId="0" borderId="0" xfId="0" applyFont="1" applyAlignment="1">
      <alignment horizontal="center"/>
    </xf>
    <xf numFmtId="4" fontId="5" fillId="3" borderId="1" xfId="0" applyNumberFormat="1" applyFont="1" applyFill="1" applyBorder="1" applyAlignment="1">
      <alignment horizontal="center" vertical="top"/>
    </xf>
    <xf numFmtId="4" fontId="8" fillId="3" borderId="1" xfId="0" applyNumberFormat="1" applyFont="1" applyFill="1" applyBorder="1" applyAlignment="1">
      <alignment horizontal="center" vertical="top"/>
    </xf>
    <xf numFmtId="4" fontId="4" fillId="3" borderId="1" xfId="0" applyNumberFormat="1" applyFont="1" applyFill="1" applyBorder="1" applyAlignment="1">
      <alignment horizontal="center" vertical="top"/>
    </xf>
    <xf numFmtId="4" fontId="10" fillId="0" borderId="1" xfId="0" applyNumberFormat="1" applyFont="1" applyFill="1" applyBorder="1" applyAlignment="1">
      <alignment horizontal="center" vertical="top" wrapText="1"/>
    </xf>
    <xf numFmtId="4" fontId="4" fillId="3" borderId="1" xfId="0" applyNumberFormat="1" applyFont="1" applyFill="1" applyBorder="1" applyAlignment="1">
      <alignment horizontal="center" vertical="top" wrapText="1"/>
    </xf>
    <xf numFmtId="2" fontId="4" fillId="3" borderId="1" xfId="1" applyNumberFormat="1" applyFont="1" applyFill="1" applyBorder="1" applyAlignment="1" applyProtection="1">
      <alignment horizontal="center" vertical="top" wrapText="1"/>
    </xf>
    <xf numFmtId="4" fontId="4" fillId="3" borderId="1" xfId="1" applyNumberFormat="1" applyFont="1" applyFill="1" applyBorder="1" applyAlignment="1" applyProtection="1">
      <alignment horizontal="center" vertical="top" wrapText="1"/>
    </xf>
    <xf numFmtId="4" fontId="10" fillId="3" borderId="1" xfId="0" applyNumberFormat="1" applyFont="1" applyFill="1" applyBorder="1" applyAlignment="1">
      <alignment horizontal="center" vertical="top"/>
    </xf>
    <xf numFmtId="165" fontId="4" fillId="3" borderId="1" xfId="0" applyNumberFormat="1" applyFont="1" applyFill="1" applyBorder="1" applyAlignment="1">
      <alignment horizontal="center" vertical="top" wrapText="1"/>
    </xf>
    <xf numFmtId="4" fontId="10" fillId="3" borderId="1" xfId="0" applyNumberFormat="1" applyFont="1" applyFill="1" applyBorder="1" applyAlignment="1">
      <alignment horizontal="center" vertical="top" wrapText="1"/>
    </xf>
    <xf numFmtId="2" fontId="4" fillId="3" borderId="1" xfId="0" applyNumberFormat="1" applyFont="1" applyFill="1" applyBorder="1" applyAlignment="1">
      <alignment horizontal="center" vertical="top" wrapText="1"/>
    </xf>
    <xf numFmtId="4" fontId="5" fillId="3" borderId="1" xfId="0" applyNumberFormat="1" applyFont="1" applyFill="1" applyBorder="1" applyAlignment="1">
      <alignment horizontal="center" vertical="top" wrapText="1"/>
    </xf>
    <xf numFmtId="2" fontId="5" fillId="3" borderId="1" xfId="0" applyNumberFormat="1" applyFont="1" applyFill="1" applyBorder="1" applyAlignment="1">
      <alignment horizontal="center" vertical="top" wrapText="1"/>
    </xf>
    <xf numFmtId="2" fontId="10" fillId="3" borderId="1" xfId="0" applyNumberFormat="1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top"/>
    </xf>
    <xf numFmtId="0" fontId="5" fillId="3" borderId="1" xfId="0" applyFont="1" applyFill="1" applyBorder="1" applyAlignment="1">
      <alignment horizontal="center" vertical="top"/>
    </xf>
    <xf numFmtId="2" fontId="4" fillId="3" borderId="1" xfId="0" applyNumberFormat="1" applyFont="1" applyFill="1" applyBorder="1" applyAlignment="1">
      <alignment horizontal="center" vertical="top"/>
    </xf>
    <xf numFmtId="4" fontId="8" fillId="3" borderId="1" xfId="0" applyNumberFormat="1" applyFont="1" applyFill="1" applyBorder="1" applyAlignment="1">
      <alignment horizontal="center" vertical="top" wrapText="1"/>
    </xf>
    <xf numFmtId="4" fontId="9" fillId="3" borderId="1" xfId="0" applyNumberFormat="1" applyFont="1" applyFill="1" applyBorder="1" applyAlignment="1">
      <alignment horizontal="center" vertical="top" wrapText="1"/>
    </xf>
    <xf numFmtId="4" fontId="4" fillId="0" borderId="0" xfId="0" applyNumberFormat="1" applyFont="1" applyAlignment="1">
      <alignment horizontal="center"/>
    </xf>
    <xf numFmtId="4" fontId="4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vertical="top"/>
    </xf>
    <xf numFmtId="4" fontId="10" fillId="0" borderId="1" xfId="0" applyNumberFormat="1" applyFont="1" applyFill="1" applyBorder="1" applyAlignment="1">
      <alignment horizontal="center" vertical="top"/>
    </xf>
    <xf numFmtId="4" fontId="5" fillId="0" borderId="1" xfId="0" applyNumberFormat="1" applyFont="1" applyFill="1" applyBorder="1" applyAlignment="1">
      <alignment horizontal="center" vertical="top"/>
    </xf>
    <xf numFmtId="4" fontId="4" fillId="0" borderId="1" xfId="0" applyNumberFormat="1" applyFont="1" applyFill="1" applyBorder="1" applyAlignment="1">
      <alignment horizontal="center" vertical="top"/>
    </xf>
    <xf numFmtId="4" fontId="8" fillId="0" borderId="1" xfId="0" applyNumberFormat="1" applyFont="1" applyFill="1" applyBorder="1" applyAlignment="1">
      <alignment horizontal="center" vertical="top" wrapText="1"/>
    </xf>
    <xf numFmtId="4" fontId="4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5" fillId="0" borderId="1" xfId="0" applyFont="1" applyBorder="1" applyAlignment="1">
      <alignment vertical="top" wrapText="1"/>
    </xf>
    <xf numFmtId="0" fontId="4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4" fillId="0" borderId="1" xfId="4" applyFont="1" applyBorder="1" applyAlignment="1" applyProtection="1">
      <alignment horizontal="center" vertical="top" wrapText="1"/>
    </xf>
    <xf numFmtId="0" fontId="4" fillId="3" borderId="1" xfId="5" applyFont="1" applyFill="1" applyBorder="1" applyAlignment="1" applyProtection="1">
      <alignment horizontal="center" vertical="top" wrapText="1"/>
    </xf>
    <xf numFmtId="0" fontId="4" fillId="0" borderId="1" xfId="6" applyFont="1" applyBorder="1" applyAlignment="1" applyProtection="1">
      <alignment horizontal="center" vertical="top" wrapText="1"/>
    </xf>
    <xf numFmtId="49" fontId="4" fillId="0" borderId="1" xfId="7" applyNumberFormat="1" applyFont="1" applyBorder="1" applyAlignment="1" applyProtection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</cellXfs>
  <cellStyles count="8">
    <cellStyle name="xl36" xfId="2"/>
    <cellStyle name="xl38" xfId="3"/>
    <cellStyle name="Обычный" xfId="0" builtinId="0"/>
    <cellStyle name="Обычный 2" xfId="4"/>
    <cellStyle name="Обычный 3" xfId="5"/>
    <cellStyle name="Обычный 4" xfId="6"/>
    <cellStyle name="Обычный 6" xfId="7"/>
    <cellStyle name="Финансовый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4F81BD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33"/>
  <sheetViews>
    <sheetView tabSelected="1" topLeftCell="A16" zoomScaleNormal="100" workbookViewId="0">
      <selection activeCell="D16" sqref="D16"/>
    </sheetView>
  </sheetViews>
  <sheetFormatPr defaultColWidth="8.7109375" defaultRowHeight="15"/>
  <cols>
    <col min="1" max="1" width="5" style="1" customWidth="1"/>
    <col min="2" max="2" width="26" style="1" customWidth="1"/>
    <col min="3" max="3" width="22.140625" style="1" customWidth="1"/>
    <col min="4" max="4" width="15.42578125" style="1" customWidth="1"/>
    <col min="5" max="5" width="9.28515625" style="1" customWidth="1"/>
    <col min="6" max="6" width="16.7109375" style="1" customWidth="1"/>
    <col min="7" max="7" width="15" style="21" customWidth="1"/>
    <col min="8" max="8" width="15.85546875" style="52" customWidth="1"/>
    <col min="9" max="9" width="15.28515625" style="21" customWidth="1"/>
    <col min="10" max="10" width="16" style="21" customWidth="1"/>
    <col min="11" max="11" width="15.7109375" style="21" customWidth="1"/>
    <col min="12" max="12" width="15.28515625" style="21" customWidth="1"/>
    <col min="13" max="13" width="15" style="21" customWidth="1"/>
  </cols>
  <sheetData>
    <row r="1" spans="1:13">
      <c r="C1" s="53" t="s">
        <v>0</v>
      </c>
      <c r="D1" s="53"/>
      <c r="E1" s="53"/>
      <c r="F1" s="53"/>
      <c r="G1" s="53"/>
      <c r="H1" s="53"/>
      <c r="I1" s="53"/>
      <c r="J1" s="53"/>
      <c r="K1" s="53"/>
    </row>
    <row r="2" spans="1:13">
      <c r="C2" s="54" t="s">
        <v>1</v>
      </c>
      <c r="D2" s="54"/>
      <c r="E2" s="54"/>
      <c r="F2" s="54"/>
      <c r="G2" s="54"/>
      <c r="H2" s="54"/>
      <c r="I2" s="54"/>
      <c r="J2" s="54"/>
      <c r="K2" s="54"/>
    </row>
    <row r="3" spans="1:13">
      <c r="C3" s="55" t="s">
        <v>2</v>
      </c>
      <c r="D3" s="55"/>
      <c r="E3" s="55"/>
      <c r="F3" s="55"/>
      <c r="G3" s="55"/>
      <c r="H3" s="55"/>
      <c r="I3" s="55"/>
      <c r="J3" s="55"/>
      <c r="K3" s="55"/>
    </row>
    <row r="4" spans="1:13">
      <c r="C4" s="57" t="s">
        <v>3</v>
      </c>
      <c r="D4" s="57"/>
      <c r="E4" s="57"/>
      <c r="F4" s="57"/>
      <c r="G4" s="57"/>
      <c r="H4" s="57"/>
      <c r="I4" s="57"/>
      <c r="J4" s="57"/>
      <c r="K4" s="57"/>
      <c r="L4" s="57"/>
    </row>
    <row r="6" spans="1:13">
      <c r="A6" s="58" t="s">
        <v>4</v>
      </c>
      <c r="B6" s="59" t="s">
        <v>5</v>
      </c>
      <c r="C6" s="60" t="s">
        <v>6</v>
      </c>
      <c r="D6" s="61" t="s">
        <v>7</v>
      </c>
      <c r="E6" s="62" t="s">
        <v>8</v>
      </c>
      <c r="F6" s="58" t="s">
        <v>9</v>
      </c>
      <c r="G6" s="58" t="s">
        <v>10</v>
      </c>
      <c r="H6" s="63" t="s">
        <v>11</v>
      </c>
      <c r="I6" s="58" t="s">
        <v>12</v>
      </c>
      <c r="J6" s="58" t="s">
        <v>13</v>
      </c>
      <c r="K6" s="58" t="s">
        <v>14</v>
      </c>
      <c r="L6" s="58"/>
      <c r="M6" s="58"/>
    </row>
    <row r="7" spans="1:13">
      <c r="A7" s="58"/>
      <c r="B7" s="59"/>
      <c r="C7" s="60"/>
      <c r="D7" s="61"/>
      <c r="E7" s="62"/>
      <c r="F7" s="58"/>
      <c r="G7" s="58"/>
      <c r="H7" s="63"/>
      <c r="I7" s="58"/>
      <c r="J7" s="58"/>
      <c r="K7" s="58"/>
      <c r="L7" s="58"/>
      <c r="M7" s="58"/>
    </row>
    <row r="8" spans="1:13" ht="60">
      <c r="A8" s="58"/>
      <c r="B8" s="59"/>
      <c r="C8" s="60"/>
      <c r="D8" s="61"/>
      <c r="E8" s="62"/>
      <c r="F8" s="58"/>
      <c r="G8" s="58"/>
      <c r="H8" s="63"/>
      <c r="I8" s="58"/>
      <c r="J8" s="58"/>
      <c r="K8" s="2" t="s">
        <v>346</v>
      </c>
      <c r="L8" s="2" t="s">
        <v>347</v>
      </c>
      <c r="M8" s="2" t="s">
        <v>348</v>
      </c>
    </row>
    <row r="9" spans="1:13">
      <c r="A9" s="3">
        <v>1</v>
      </c>
      <c r="B9" s="2">
        <v>2</v>
      </c>
      <c r="C9" s="2">
        <v>3</v>
      </c>
      <c r="D9" s="2">
        <v>4</v>
      </c>
      <c r="E9" s="2">
        <v>5</v>
      </c>
      <c r="F9" s="2">
        <v>6</v>
      </c>
      <c r="G9" s="2">
        <v>7</v>
      </c>
      <c r="H9" s="45">
        <v>8</v>
      </c>
      <c r="I9" s="2">
        <v>9</v>
      </c>
      <c r="J9" s="2">
        <v>10</v>
      </c>
      <c r="K9" s="2">
        <v>11</v>
      </c>
      <c r="L9" s="2">
        <v>12</v>
      </c>
      <c r="M9" s="2">
        <v>13</v>
      </c>
    </row>
    <row r="10" spans="1:13" ht="59.25" customHeight="1">
      <c r="A10" s="4"/>
      <c r="B10" s="4"/>
      <c r="C10" s="43" t="s">
        <v>15</v>
      </c>
      <c r="D10" s="5" t="s">
        <v>16</v>
      </c>
      <c r="E10" s="2" t="s">
        <v>17</v>
      </c>
      <c r="F10" s="4"/>
      <c r="G10" s="22">
        <f t="shared" ref="G10:M10" si="0">G11+G39</f>
        <v>159424516.61000001</v>
      </c>
      <c r="H10" s="46">
        <f t="shared" si="0"/>
        <v>159424516.61000001</v>
      </c>
      <c r="I10" s="22">
        <f t="shared" si="0"/>
        <v>112403430.66</v>
      </c>
      <c r="J10" s="22">
        <f t="shared" si="0"/>
        <v>156125907</v>
      </c>
      <c r="K10" s="22">
        <f t="shared" si="0"/>
        <v>172947926.53999999</v>
      </c>
      <c r="L10" s="22">
        <f t="shared" si="0"/>
        <v>177876292.94</v>
      </c>
      <c r="M10" s="22">
        <f t="shared" si="0"/>
        <v>183688585.34</v>
      </c>
    </row>
    <row r="11" spans="1:13" ht="28.5">
      <c r="A11" s="4"/>
      <c r="B11" s="4"/>
      <c r="C11" s="4"/>
      <c r="D11" s="5" t="s">
        <v>18</v>
      </c>
      <c r="E11" s="2" t="s">
        <v>17</v>
      </c>
      <c r="F11" s="4"/>
      <c r="G11" s="22">
        <f t="shared" ref="G11:M11" si="1">G12+G18+G24+G34+G35</f>
        <v>108375785.94</v>
      </c>
      <c r="H11" s="46">
        <f t="shared" si="1"/>
        <v>108375785.94</v>
      </c>
      <c r="I11" s="22">
        <f t="shared" si="1"/>
        <v>74473794.719999999</v>
      </c>
      <c r="J11" s="22">
        <f t="shared" si="1"/>
        <v>102554168.13000001</v>
      </c>
      <c r="K11" s="22">
        <f t="shared" si="1"/>
        <v>120941127.59999999</v>
      </c>
      <c r="L11" s="22">
        <f t="shared" si="1"/>
        <v>125710344</v>
      </c>
      <c r="M11" s="22">
        <f t="shared" si="1"/>
        <v>131357926.40000001</v>
      </c>
    </row>
    <row r="12" spans="1:13" ht="31.5" customHeight="1">
      <c r="A12" s="4"/>
      <c r="B12" s="5" t="s">
        <v>341</v>
      </c>
      <c r="C12" s="5" t="s">
        <v>19</v>
      </c>
      <c r="D12" s="5"/>
      <c r="E12" s="2" t="s">
        <v>17</v>
      </c>
      <c r="F12" s="4"/>
      <c r="G12" s="22">
        <f t="shared" ref="G12:M12" si="2">SUM(G13:G17)</f>
        <v>85637350</v>
      </c>
      <c r="H12" s="46">
        <f t="shared" si="2"/>
        <v>85637350</v>
      </c>
      <c r="I12" s="22">
        <f t="shared" si="2"/>
        <v>57128454.860000007</v>
      </c>
      <c r="J12" s="22">
        <f t="shared" si="2"/>
        <v>82561652.070000023</v>
      </c>
      <c r="K12" s="22">
        <f t="shared" si="2"/>
        <v>96411350</v>
      </c>
      <c r="L12" s="22">
        <f t="shared" si="2"/>
        <v>100018600</v>
      </c>
      <c r="M12" s="22">
        <f t="shared" si="2"/>
        <v>103599850</v>
      </c>
    </row>
    <row r="13" spans="1:13" ht="180">
      <c r="A13" s="4"/>
      <c r="B13" s="4" t="s">
        <v>354</v>
      </c>
      <c r="C13" s="6" t="s">
        <v>20</v>
      </c>
      <c r="D13" s="4"/>
      <c r="E13" s="2" t="s">
        <v>17</v>
      </c>
      <c r="F13" s="7" t="s">
        <v>22</v>
      </c>
      <c r="G13" s="24">
        <v>83395000</v>
      </c>
      <c r="H13" s="25">
        <v>83395000</v>
      </c>
      <c r="I13" s="24">
        <v>54181499.020000003</v>
      </c>
      <c r="J13" s="24">
        <v>79710447.900000006</v>
      </c>
      <c r="K13" s="26">
        <v>91810000</v>
      </c>
      <c r="L13" s="26">
        <v>95285000</v>
      </c>
      <c r="M13" s="27">
        <v>98760000</v>
      </c>
    </row>
    <row r="14" spans="1:13" ht="270">
      <c r="A14" s="4"/>
      <c r="B14" s="4" t="s">
        <v>355</v>
      </c>
      <c r="C14" s="8" t="s">
        <v>23</v>
      </c>
      <c r="D14" s="4"/>
      <c r="E14" s="2" t="s">
        <v>17</v>
      </c>
      <c r="F14" s="7" t="s">
        <v>22</v>
      </c>
      <c r="G14" s="24">
        <v>94100</v>
      </c>
      <c r="H14" s="25">
        <v>94100</v>
      </c>
      <c r="I14" s="24">
        <v>72280.56</v>
      </c>
      <c r="J14" s="24">
        <v>124071.87</v>
      </c>
      <c r="K14" s="26">
        <v>100750</v>
      </c>
      <c r="L14" s="28">
        <v>103250</v>
      </c>
      <c r="M14" s="27">
        <v>109000</v>
      </c>
    </row>
    <row r="15" spans="1:13" ht="105">
      <c r="A15" s="4"/>
      <c r="B15" s="4" t="s">
        <v>356</v>
      </c>
      <c r="C15" s="8" t="s">
        <v>24</v>
      </c>
      <c r="D15" s="4" t="s">
        <v>21</v>
      </c>
      <c r="E15" s="2" t="s">
        <v>17</v>
      </c>
      <c r="F15" s="7" t="s">
        <v>22</v>
      </c>
      <c r="G15" s="24">
        <v>287750</v>
      </c>
      <c r="H15" s="25">
        <v>287750</v>
      </c>
      <c r="I15" s="24">
        <v>780861.92</v>
      </c>
      <c r="J15" s="24">
        <v>391826.37</v>
      </c>
      <c r="K15" s="26">
        <v>717100</v>
      </c>
      <c r="L15" s="26">
        <v>720350</v>
      </c>
      <c r="M15" s="27">
        <v>720350</v>
      </c>
    </row>
    <row r="16" spans="1:13" ht="194.25" customHeight="1">
      <c r="A16" s="4"/>
      <c r="B16" s="4" t="s">
        <v>357</v>
      </c>
      <c r="C16" s="8" t="s">
        <v>25</v>
      </c>
      <c r="D16" s="4"/>
      <c r="E16" s="2" t="s">
        <v>17</v>
      </c>
      <c r="F16" s="7" t="s">
        <v>22</v>
      </c>
      <c r="G16" s="24">
        <v>972500</v>
      </c>
      <c r="H16" s="47">
        <v>972500</v>
      </c>
      <c r="I16" s="24">
        <v>1838879</v>
      </c>
      <c r="J16" s="24">
        <v>1041134.25</v>
      </c>
      <c r="K16" s="26">
        <v>3207500</v>
      </c>
      <c r="L16" s="26">
        <v>3310000</v>
      </c>
      <c r="M16" s="30">
        <v>3362500</v>
      </c>
    </row>
    <row r="17" spans="1:13" ht="224.25" customHeight="1">
      <c r="A17" s="4"/>
      <c r="B17" s="4" t="s">
        <v>358</v>
      </c>
      <c r="C17" s="4" t="s">
        <v>26</v>
      </c>
      <c r="D17" s="4"/>
      <c r="E17" s="2" t="s">
        <v>17</v>
      </c>
      <c r="F17" s="7" t="s">
        <v>22</v>
      </c>
      <c r="G17" s="24">
        <v>888000</v>
      </c>
      <c r="H17" s="25">
        <v>888000</v>
      </c>
      <c r="I17" s="24">
        <v>254934.36</v>
      </c>
      <c r="J17" s="24">
        <v>1294171.68</v>
      </c>
      <c r="K17" s="26">
        <v>576000</v>
      </c>
      <c r="L17" s="26">
        <v>600000</v>
      </c>
      <c r="M17" s="30">
        <v>648000</v>
      </c>
    </row>
    <row r="18" spans="1:13" ht="142.5">
      <c r="A18" s="4"/>
      <c r="B18" s="4"/>
      <c r="C18" s="5" t="s">
        <v>27</v>
      </c>
      <c r="D18" s="5" t="s">
        <v>342</v>
      </c>
      <c r="E18" s="2" t="s">
        <v>17</v>
      </c>
      <c r="F18" s="9"/>
      <c r="G18" s="22">
        <f>G19</f>
        <v>7792440</v>
      </c>
      <c r="H18" s="48">
        <f t="shared" ref="H18:M18" si="3">H19</f>
        <v>7792440</v>
      </c>
      <c r="I18" s="22">
        <f t="shared" si="3"/>
        <v>5825444.5999999996</v>
      </c>
      <c r="J18" s="22">
        <f t="shared" si="3"/>
        <v>7600561.5700000003</v>
      </c>
      <c r="K18" s="22">
        <f t="shared" si="3"/>
        <v>8064450</v>
      </c>
      <c r="L18" s="22">
        <f t="shared" si="3"/>
        <v>8468520</v>
      </c>
      <c r="M18" s="22">
        <f t="shared" si="3"/>
        <v>9067710</v>
      </c>
    </row>
    <row r="19" spans="1:13" ht="75">
      <c r="A19" s="4"/>
      <c r="B19" s="4" t="s">
        <v>316</v>
      </c>
      <c r="C19" s="4" t="s">
        <v>317</v>
      </c>
      <c r="D19" s="5"/>
      <c r="E19" s="2"/>
      <c r="F19" s="9"/>
      <c r="G19" s="24">
        <f>SUM(G20:G23)</f>
        <v>7792440</v>
      </c>
      <c r="H19" s="49">
        <f t="shared" ref="H19:M19" si="4">SUM(H20:H23)</f>
        <v>7792440</v>
      </c>
      <c r="I19" s="24">
        <f t="shared" si="4"/>
        <v>5825444.5999999996</v>
      </c>
      <c r="J19" s="24">
        <f t="shared" si="4"/>
        <v>7600561.5700000003</v>
      </c>
      <c r="K19" s="24">
        <f t="shared" si="4"/>
        <v>8064450</v>
      </c>
      <c r="L19" s="24">
        <f t="shared" si="4"/>
        <v>8468520</v>
      </c>
      <c r="M19" s="24">
        <f t="shared" si="4"/>
        <v>9067710</v>
      </c>
    </row>
    <row r="20" spans="1:13" ht="285">
      <c r="A20" s="4"/>
      <c r="B20" s="4" t="s">
        <v>359</v>
      </c>
      <c r="C20" s="8" t="s">
        <v>28</v>
      </c>
      <c r="D20" s="4"/>
      <c r="E20" s="2" t="s">
        <v>17</v>
      </c>
      <c r="F20" s="7" t="s">
        <v>29</v>
      </c>
      <c r="G20" s="24">
        <v>3523200</v>
      </c>
      <c r="H20" s="25">
        <v>3523200</v>
      </c>
      <c r="I20" s="24">
        <v>2858880.82</v>
      </c>
      <c r="J20" s="24">
        <v>3508872.14</v>
      </c>
      <c r="K20" s="26">
        <v>3819730</v>
      </c>
      <c r="L20" s="26">
        <v>4040180</v>
      </c>
      <c r="M20" s="32">
        <v>4336680</v>
      </c>
    </row>
    <row r="21" spans="1:13" ht="330">
      <c r="A21" s="4"/>
      <c r="B21" s="4" t="s">
        <v>360</v>
      </c>
      <c r="C21" s="8" t="s">
        <v>30</v>
      </c>
      <c r="D21" s="4"/>
      <c r="E21" s="2" t="s">
        <v>17</v>
      </c>
      <c r="F21" s="7" t="s">
        <v>29</v>
      </c>
      <c r="G21" s="24">
        <v>19500</v>
      </c>
      <c r="H21" s="25">
        <v>19500</v>
      </c>
      <c r="I21" s="24">
        <v>16529.57</v>
      </c>
      <c r="J21" s="24">
        <v>24676.959999999999</v>
      </c>
      <c r="K21" s="26">
        <v>26530</v>
      </c>
      <c r="L21" s="26">
        <v>27600</v>
      </c>
      <c r="M21" s="32">
        <v>28850</v>
      </c>
    </row>
    <row r="22" spans="1:13" ht="285">
      <c r="A22" s="4"/>
      <c r="B22" s="4" t="s">
        <v>361</v>
      </c>
      <c r="C22" s="8" t="s">
        <v>31</v>
      </c>
      <c r="D22" s="4"/>
      <c r="E22" s="2" t="s">
        <v>17</v>
      </c>
      <c r="F22" s="7" t="s">
        <v>29</v>
      </c>
      <c r="G22" s="24">
        <v>4691530</v>
      </c>
      <c r="H22" s="25">
        <v>4691530</v>
      </c>
      <c r="I22" s="24">
        <v>3282856.34</v>
      </c>
      <c r="J22" s="24">
        <v>4665365.3099999996</v>
      </c>
      <c r="K22" s="26">
        <v>4721960</v>
      </c>
      <c r="L22" s="26">
        <v>4929850</v>
      </c>
      <c r="M22" s="32">
        <v>5236210</v>
      </c>
    </row>
    <row r="23" spans="1:13" ht="285">
      <c r="A23" s="4"/>
      <c r="B23" s="4" t="s">
        <v>362</v>
      </c>
      <c r="C23" s="8" t="s">
        <v>32</v>
      </c>
      <c r="D23" s="4"/>
      <c r="E23" s="2" t="s">
        <v>17</v>
      </c>
      <c r="F23" s="7" t="s">
        <v>29</v>
      </c>
      <c r="G23" s="24">
        <v>-441790</v>
      </c>
      <c r="H23" s="25">
        <v>-441790</v>
      </c>
      <c r="I23" s="24">
        <v>-332822.13</v>
      </c>
      <c r="J23" s="24">
        <v>-598352.84</v>
      </c>
      <c r="K23" s="26">
        <v>-503770</v>
      </c>
      <c r="L23" s="26">
        <v>-529110</v>
      </c>
      <c r="M23" s="32">
        <v>-534030</v>
      </c>
    </row>
    <row r="24" spans="1:13" ht="42.75">
      <c r="A24" s="4"/>
      <c r="B24" s="4"/>
      <c r="C24" s="10" t="s">
        <v>33</v>
      </c>
      <c r="D24" s="5" t="s">
        <v>34</v>
      </c>
      <c r="E24" s="2" t="s">
        <v>17</v>
      </c>
      <c r="F24" s="9" t="s">
        <v>35</v>
      </c>
      <c r="G24" s="22">
        <f t="shared" ref="G24" si="5">SUM(G25:G33)</f>
        <v>11415995.939999999</v>
      </c>
      <c r="H24" s="46">
        <f t="shared" ref="H24:M24" si="6">SUM(H25:H33)</f>
        <v>11415995.939999999</v>
      </c>
      <c r="I24" s="22">
        <f t="shared" si="6"/>
        <v>8876824.3800000008</v>
      </c>
      <c r="J24" s="22">
        <f t="shared" si="6"/>
        <v>8635359.1099999994</v>
      </c>
      <c r="K24" s="22">
        <f t="shared" si="6"/>
        <v>12205327.6</v>
      </c>
      <c r="L24" s="22">
        <f t="shared" si="6"/>
        <v>12823224</v>
      </c>
      <c r="M24" s="22">
        <f t="shared" si="6"/>
        <v>14190366.399999999</v>
      </c>
    </row>
    <row r="25" spans="1:13" ht="90">
      <c r="A25" s="4"/>
      <c r="B25" s="4" t="s">
        <v>363</v>
      </c>
      <c r="C25" s="4" t="s">
        <v>36</v>
      </c>
      <c r="D25" s="4"/>
      <c r="E25" s="2" t="s">
        <v>17</v>
      </c>
      <c r="F25" s="7" t="s">
        <v>37</v>
      </c>
      <c r="G25" s="24">
        <v>3836755.04</v>
      </c>
      <c r="H25" s="25">
        <v>3836755.04</v>
      </c>
      <c r="I25" s="24">
        <v>3304161.43</v>
      </c>
      <c r="J25" s="24">
        <v>1906176.27</v>
      </c>
      <c r="K25" s="26">
        <v>5054309.8</v>
      </c>
      <c r="L25" s="26">
        <v>5456639</v>
      </c>
      <c r="M25" s="32">
        <v>6151934.0999999996</v>
      </c>
    </row>
    <row r="26" spans="1:13" ht="105">
      <c r="A26" s="4"/>
      <c r="B26" s="4" t="s">
        <v>364</v>
      </c>
      <c r="C26" s="4" t="s">
        <v>38</v>
      </c>
      <c r="D26" s="4"/>
      <c r="E26" s="2" t="s">
        <v>17</v>
      </c>
      <c r="F26" s="7" t="s">
        <v>22</v>
      </c>
      <c r="G26" s="24">
        <v>0</v>
      </c>
      <c r="H26" s="25">
        <v>0</v>
      </c>
      <c r="I26" s="24">
        <v>-838.27</v>
      </c>
      <c r="J26" s="24">
        <v>319.3</v>
      </c>
      <c r="K26" s="26">
        <v>0</v>
      </c>
      <c r="L26" s="26">
        <v>0</v>
      </c>
      <c r="M26" s="32">
        <v>0</v>
      </c>
    </row>
    <row r="27" spans="1:13" ht="150">
      <c r="A27" s="4"/>
      <c r="B27" s="4" t="s">
        <v>365</v>
      </c>
      <c r="C27" s="4" t="s">
        <v>39</v>
      </c>
      <c r="D27" s="4"/>
      <c r="E27" s="2" t="s">
        <v>17</v>
      </c>
      <c r="F27" s="7" t="s">
        <v>37</v>
      </c>
      <c r="G27" s="24">
        <v>3600240.9</v>
      </c>
      <c r="H27" s="25">
        <v>3600240.9</v>
      </c>
      <c r="I27" s="24">
        <v>3142951.33</v>
      </c>
      <c r="J27" s="24">
        <v>1683008.11</v>
      </c>
      <c r="K27" s="26">
        <v>3781017.8</v>
      </c>
      <c r="L27" s="26">
        <v>3895585</v>
      </c>
      <c r="M27" s="32">
        <v>4327432.3</v>
      </c>
    </row>
    <row r="28" spans="1:13" ht="135">
      <c r="A28" s="4"/>
      <c r="B28" s="4" t="s">
        <v>366</v>
      </c>
      <c r="C28" s="4" t="s">
        <v>40</v>
      </c>
      <c r="D28" s="4"/>
      <c r="E28" s="2" t="s">
        <v>17</v>
      </c>
      <c r="F28" s="7" t="s">
        <v>37</v>
      </c>
      <c r="G28" s="24">
        <v>0</v>
      </c>
      <c r="H28" s="25">
        <v>0</v>
      </c>
      <c r="I28" s="24">
        <v>-129.43</v>
      </c>
      <c r="J28" s="24">
        <v>-19.91</v>
      </c>
      <c r="K28" s="26">
        <v>0</v>
      </c>
      <c r="L28" s="26">
        <v>0</v>
      </c>
      <c r="M28" s="32">
        <v>0</v>
      </c>
    </row>
    <row r="29" spans="1:13" ht="90">
      <c r="A29" s="4"/>
      <c r="B29" s="4" t="s">
        <v>367</v>
      </c>
      <c r="C29" s="4" t="s">
        <v>41</v>
      </c>
      <c r="D29" s="4" t="s">
        <v>42</v>
      </c>
      <c r="E29" s="2" t="s">
        <v>17</v>
      </c>
      <c r="F29" s="7" t="s">
        <v>22</v>
      </c>
      <c r="G29" s="24">
        <v>0</v>
      </c>
      <c r="H29" s="25">
        <v>0</v>
      </c>
      <c r="I29" s="24">
        <v>-209.81</v>
      </c>
      <c r="J29" s="24">
        <v>73.400000000000006</v>
      </c>
      <c r="K29" s="26">
        <v>0</v>
      </c>
      <c r="L29" s="26">
        <v>0</v>
      </c>
      <c r="M29" s="32">
        <v>0</v>
      </c>
    </row>
    <row r="30" spans="1:13" ht="90">
      <c r="A30" s="4"/>
      <c r="B30" s="4" t="s">
        <v>43</v>
      </c>
      <c r="C30" s="4" t="s">
        <v>44</v>
      </c>
      <c r="D30" s="4"/>
      <c r="E30" s="2" t="s">
        <v>17</v>
      </c>
      <c r="F30" s="7" t="s">
        <v>22</v>
      </c>
      <c r="G30" s="24">
        <v>0</v>
      </c>
      <c r="H30" s="25">
        <v>0</v>
      </c>
      <c r="I30" s="24">
        <v>-24572.41</v>
      </c>
      <c r="J30" s="24">
        <v>1971766.8</v>
      </c>
      <c r="K30" s="26">
        <v>0</v>
      </c>
      <c r="L30" s="26">
        <v>0</v>
      </c>
      <c r="M30" s="32">
        <v>0</v>
      </c>
    </row>
    <row r="31" spans="1:13" ht="90">
      <c r="A31" s="4"/>
      <c r="B31" s="4" t="s">
        <v>45</v>
      </c>
      <c r="C31" s="4"/>
      <c r="D31" s="4"/>
      <c r="E31" s="2" t="s">
        <v>17</v>
      </c>
      <c r="F31" s="7" t="s">
        <v>22</v>
      </c>
      <c r="G31" s="24">
        <v>0</v>
      </c>
      <c r="H31" s="25">
        <v>0</v>
      </c>
      <c r="I31" s="24">
        <v>0</v>
      </c>
      <c r="J31" s="24">
        <v>-533.48</v>
      </c>
      <c r="K31" s="26">
        <v>0</v>
      </c>
      <c r="L31" s="26">
        <v>0</v>
      </c>
      <c r="M31" s="32">
        <v>0</v>
      </c>
    </row>
    <row r="32" spans="1:13" ht="90">
      <c r="A32" s="4"/>
      <c r="B32" s="4" t="s">
        <v>46</v>
      </c>
      <c r="C32" s="4" t="s">
        <v>47</v>
      </c>
      <c r="D32" s="4"/>
      <c r="E32" s="2" t="s">
        <v>17</v>
      </c>
      <c r="F32" s="7" t="s">
        <v>22</v>
      </c>
      <c r="G32" s="24">
        <v>679000</v>
      </c>
      <c r="H32" s="25">
        <v>679000</v>
      </c>
      <c r="I32" s="24">
        <v>864216.1</v>
      </c>
      <c r="J32" s="24">
        <v>647693.47</v>
      </c>
      <c r="K32" s="26">
        <v>870000</v>
      </c>
      <c r="L32" s="26">
        <v>871000</v>
      </c>
      <c r="M32" s="30">
        <v>1011000</v>
      </c>
    </row>
    <row r="33" spans="1:13" ht="90">
      <c r="A33" s="4"/>
      <c r="B33" s="4" t="s">
        <v>48</v>
      </c>
      <c r="C33" s="4" t="s">
        <v>49</v>
      </c>
      <c r="D33" s="4"/>
      <c r="E33" s="2" t="s">
        <v>17</v>
      </c>
      <c r="F33" s="7" t="s">
        <v>22</v>
      </c>
      <c r="G33" s="24">
        <v>3300000</v>
      </c>
      <c r="H33" s="25">
        <v>3300000</v>
      </c>
      <c r="I33" s="24">
        <v>1591245.44</v>
      </c>
      <c r="J33" s="24">
        <v>2426875.15</v>
      </c>
      <c r="K33" s="26">
        <v>2500000</v>
      </c>
      <c r="L33" s="26">
        <v>2600000</v>
      </c>
      <c r="M33" s="30">
        <v>2700000</v>
      </c>
    </row>
    <row r="34" spans="1:13" ht="142.5">
      <c r="A34" s="4"/>
      <c r="B34" s="5" t="s">
        <v>50</v>
      </c>
      <c r="C34" s="5" t="s">
        <v>51</v>
      </c>
      <c r="D34" s="5"/>
      <c r="E34" s="2" t="s">
        <v>17</v>
      </c>
      <c r="F34" s="9" t="s">
        <v>22</v>
      </c>
      <c r="G34" s="22">
        <v>0</v>
      </c>
      <c r="H34" s="46">
        <v>0</v>
      </c>
      <c r="I34" s="22">
        <v>0</v>
      </c>
      <c r="J34" s="22">
        <v>-242.04</v>
      </c>
      <c r="K34" s="33">
        <v>0</v>
      </c>
      <c r="L34" s="33">
        <v>0</v>
      </c>
      <c r="M34" s="34">
        <v>0</v>
      </c>
    </row>
    <row r="35" spans="1:13" ht="43.5">
      <c r="A35" s="4"/>
      <c r="B35" s="5" t="s">
        <v>52</v>
      </c>
      <c r="C35" s="5" t="s">
        <v>53</v>
      </c>
      <c r="D35" s="4" t="s">
        <v>349</v>
      </c>
      <c r="E35" s="2" t="s">
        <v>17</v>
      </c>
      <c r="F35" s="9"/>
      <c r="G35" s="22">
        <f t="shared" ref="G35:M35" si="7">SUM(G36:G38)</f>
        <v>3530000</v>
      </c>
      <c r="H35" s="46">
        <f t="shared" si="7"/>
        <v>3530000</v>
      </c>
      <c r="I35" s="22">
        <f t="shared" si="7"/>
        <v>2643070.88</v>
      </c>
      <c r="J35" s="22">
        <f t="shared" si="7"/>
        <v>3756837.42</v>
      </c>
      <c r="K35" s="22">
        <f t="shared" si="7"/>
        <v>4260000</v>
      </c>
      <c r="L35" s="22">
        <f t="shared" si="7"/>
        <v>4400000</v>
      </c>
      <c r="M35" s="22">
        <f t="shared" si="7"/>
        <v>4500000</v>
      </c>
    </row>
    <row r="36" spans="1:13" ht="120">
      <c r="A36" s="4"/>
      <c r="B36" s="4" t="s">
        <v>368</v>
      </c>
      <c r="C36" s="4" t="s">
        <v>54</v>
      </c>
      <c r="D36" s="4"/>
      <c r="E36" s="2" t="s">
        <v>17</v>
      </c>
      <c r="F36" s="7" t="s">
        <v>37</v>
      </c>
      <c r="G36" s="24">
        <v>3500000</v>
      </c>
      <c r="H36" s="25">
        <v>3500000</v>
      </c>
      <c r="I36" s="24">
        <v>2635070.88</v>
      </c>
      <c r="J36" s="24">
        <v>3711837.42</v>
      </c>
      <c r="K36" s="26">
        <v>4200000</v>
      </c>
      <c r="L36" s="26">
        <v>4300000</v>
      </c>
      <c r="M36" s="32">
        <v>4400000</v>
      </c>
    </row>
    <row r="37" spans="1:13" ht="268.5" customHeight="1">
      <c r="A37" s="4"/>
      <c r="B37" s="44" t="s">
        <v>369</v>
      </c>
      <c r="C37" s="4" t="s">
        <v>55</v>
      </c>
      <c r="D37" s="4"/>
      <c r="E37" s="2" t="s">
        <v>17</v>
      </c>
      <c r="F37" s="7" t="s">
        <v>56</v>
      </c>
      <c r="G37" s="24">
        <v>0</v>
      </c>
      <c r="H37" s="25">
        <v>0</v>
      </c>
      <c r="I37" s="24">
        <v>8000</v>
      </c>
      <c r="J37" s="24">
        <v>0</v>
      </c>
      <c r="K37" s="26">
        <v>0</v>
      </c>
      <c r="L37" s="26">
        <v>0</v>
      </c>
      <c r="M37" s="32">
        <v>0</v>
      </c>
    </row>
    <row r="38" spans="1:13" ht="90">
      <c r="A38" s="4"/>
      <c r="B38" s="4" t="s">
        <v>370</v>
      </c>
      <c r="C38" s="4" t="s">
        <v>57</v>
      </c>
      <c r="D38" s="4"/>
      <c r="E38" s="2" t="s">
        <v>17</v>
      </c>
      <c r="F38" s="7" t="s">
        <v>58</v>
      </c>
      <c r="G38" s="24">
        <v>30000</v>
      </c>
      <c r="H38" s="25">
        <v>30000</v>
      </c>
      <c r="I38" s="24">
        <v>0</v>
      </c>
      <c r="J38" s="24">
        <v>45000</v>
      </c>
      <c r="K38" s="26">
        <v>60000</v>
      </c>
      <c r="L38" s="26">
        <v>100000</v>
      </c>
      <c r="M38" s="32">
        <v>100000</v>
      </c>
    </row>
    <row r="39" spans="1:13" ht="28.5">
      <c r="A39" s="4"/>
      <c r="B39" s="4"/>
      <c r="C39" s="4"/>
      <c r="D39" s="5" t="s">
        <v>59</v>
      </c>
      <c r="E39" s="2" t="s">
        <v>17</v>
      </c>
      <c r="F39" s="7"/>
      <c r="G39" s="22">
        <f t="shared" ref="G39:M39" si="8">G40+G54+G59+G69+G77+G105</f>
        <v>51048730.670000002</v>
      </c>
      <c r="H39" s="46">
        <f t="shared" si="8"/>
        <v>51048730.670000002</v>
      </c>
      <c r="I39" s="22">
        <f t="shared" si="8"/>
        <v>37929635.939999998</v>
      </c>
      <c r="J39" s="22">
        <f t="shared" si="8"/>
        <v>53571738.86999999</v>
      </c>
      <c r="K39" s="22">
        <f t="shared" si="8"/>
        <v>52006798.939999998</v>
      </c>
      <c r="L39" s="22">
        <f t="shared" si="8"/>
        <v>52165948.939999998</v>
      </c>
      <c r="M39" s="22">
        <f t="shared" si="8"/>
        <v>52330658.939999998</v>
      </c>
    </row>
    <row r="40" spans="1:13" ht="200.25">
      <c r="A40" s="4"/>
      <c r="B40" s="4" t="s">
        <v>60</v>
      </c>
      <c r="C40" s="4" t="s">
        <v>61</v>
      </c>
      <c r="D40" s="4" t="s">
        <v>350</v>
      </c>
      <c r="E40" s="2" t="s">
        <v>17</v>
      </c>
      <c r="F40" s="7"/>
      <c r="G40" s="22">
        <f>G41+G44+G46+G50</f>
        <v>13950500</v>
      </c>
      <c r="H40" s="48">
        <f t="shared" ref="H40:M40" si="9">H41+H44+H46+H50</f>
        <v>13950500</v>
      </c>
      <c r="I40" s="22">
        <f t="shared" si="9"/>
        <v>15236080.33</v>
      </c>
      <c r="J40" s="22">
        <f t="shared" si="9"/>
        <v>24690173.939999998</v>
      </c>
      <c r="K40" s="22">
        <f t="shared" si="9"/>
        <v>14261400</v>
      </c>
      <c r="L40" s="22">
        <f t="shared" si="9"/>
        <v>14361400</v>
      </c>
      <c r="M40" s="22">
        <f t="shared" si="9"/>
        <v>14461400</v>
      </c>
    </row>
    <row r="41" spans="1:13" ht="327.75">
      <c r="A41" s="4"/>
      <c r="B41" s="4"/>
      <c r="C41" s="11" t="s">
        <v>318</v>
      </c>
      <c r="D41" s="5" t="s">
        <v>319</v>
      </c>
      <c r="E41" s="2"/>
      <c r="F41" s="7"/>
      <c r="G41" s="22">
        <f>G42+G43</f>
        <v>5437500</v>
      </c>
      <c r="H41" s="48">
        <f t="shared" ref="H41:M41" si="10">H42+H43</f>
        <v>5437500</v>
      </c>
      <c r="I41" s="22">
        <f t="shared" si="10"/>
        <v>5355957.2600000007</v>
      </c>
      <c r="J41" s="22">
        <f t="shared" si="10"/>
        <v>9730599.5100000016</v>
      </c>
      <c r="K41" s="22">
        <f t="shared" si="10"/>
        <v>6537500</v>
      </c>
      <c r="L41" s="22">
        <f t="shared" si="10"/>
        <v>6537500</v>
      </c>
      <c r="M41" s="22">
        <f t="shared" si="10"/>
        <v>6537500</v>
      </c>
    </row>
    <row r="42" spans="1:13" ht="225">
      <c r="A42" s="4"/>
      <c r="B42" s="4" t="s">
        <v>62</v>
      </c>
      <c r="C42" s="4" t="s">
        <v>63</v>
      </c>
      <c r="D42" s="4"/>
      <c r="E42" s="2" t="s">
        <v>17</v>
      </c>
      <c r="F42" s="7" t="s">
        <v>64</v>
      </c>
      <c r="G42" s="24">
        <v>487500</v>
      </c>
      <c r="H42" s="25">
        <v>487500</v>
      </c>
      <c r="I42" s="24">
        <v>239737.53</v>
      </c>
      <c r="J42" s="24">
        <v>941039.63</v>
      </c>
      <c r="K42" s="26">
        <v>487500</v>
      </c>
      <c r="L42" s="26">
        <v>487500</v>
      </c>
      <c r="M42" s="32">
        <v>487500</v>
      </c>
    </row>
    <row r="43" spans="1:13" ht="195">
      <c r="A43" s="4"/>
      <c r="B43" s="4" t="s">
        <v>371</v>
      </c>
      <c r="C43" s="4" t="s">
        <v>65</v>
      </c>
      <c r="D43" s="4"/>
      <c r="E43" s="2" t="s">
        <v>17</v>
      </c>
      <c r="F43" s="7" t="s">
        <v>64</v>
      </c>
      <c r="G43" s="24">
        <v>4950000</v>
      </c>
      <c r="H43" s="25">
        <v>4950000</v>
      </c>
      <c r="I43" s="24">
        <v>5116219.7300000004</v>
      </c>
      <c r="J43" s="24">
        <v>8789559.8800000008</v>
      </c>
      <c r="K43" s="26">
        <v>6050000</v>
      </c>
      <c r="L43" s="26">
        <v>6050000</v>
      </c>
      <c r="M43" s="32">
        <v>6050000</v>
      </c>
    </row>
    <row r="44" spans="1:13" ht="216.75" customHeight="1">
      <c r="A44" s="4"/>
      <c r="B44" s="12" t="s">
        <v>321</v>
      </c>
      <c r="C44" s="4" t="s">
        <v>320</v>
      </c>
      <c r="D44" s="4"/>
      <c r="E44" s="2"/>
      <c r="F44" s="7"/>
      <c r="G44" s="22">
        <f>G45</f>
        <v>173000</v>
      </c>
      <c r="H44" s="48">
        <f t="shared" ref="H44:M44" si="11">H45</f>
        <v>173000</v>
      </c>
      <c r="I44" s="22">
        <f t="shared" si="11"/>
        <v>13980.89</v>
      </c>
      <c r="J44" s="22">
        <f t="shared" si="11"/>
        <v>134254.45000000001</v>
      </c>
      <c r="K44" s="22">
        <f t="shared" si="11"/>
        <v>95000</v>
      </c>
      <c r="L44" s="22">
        <f t="shared" si="11"/>
        <v>95000</v>
      </c>
      <c r="M44" s="22">
        <f t="shared" si="11"/>
        <v>95000</v>
      </c>
    </row>
    <row r="45" spans="1:13" ht="210">
      <c r="A45" s="4"/>
      <c r="B45" s="4" t="s">
        <v>353</v>
      </c>
      <c r="C45" s="4" t="s">
        <v>66</v>
      </c>
      <c r="D45" s="4"/>
      <c r="E45" s="2" t="s">
        <v>17</v>
      </c>
      <c r="F45" s="7" t="s">
        <v>64</v>
      </c>
      <c r="G45" s="24">
        <v>173000</v>
      </c>
      <c r="H45" s="25">
        <v>173000</v>
      </c>
      <c r="I45" s="24">
        <v>13980.89</v>
      </c>
      <c r="J45" s="24">
        <v>134254.45000000001</v>
      </c>
      <c r="K45" s="26">
        <v>95000</v>
      </c>
      <c r="L45" s="26">
        <v>95000</v>
      </c>
      <c r="M45" s="32">
        <v>95000</v>
      </c>
    </row>
    <row r="46" spans="1:13" ht="250.5" customHeight="1">
      <c r="A46" s="4"/>
      <c r="B46" s="4" t="s">
        <v>351</v>
      </c>
      <c r="C46" s="5" t="s">
        <v>322</v>
      </c>
      <c r="D46" s="4"/>
      <c r="E46" s="2"/>
      <c r="F46" s="7"/>
      <c r="G46" s="22">
        <f>G47+G48+G49</f>
        <v>6730000</v>
      </c>
      <c r="H46" s="48">
        <f t="shared" ref="H46:M46" si="12">H47+H48+H49</f>
        <v>6730000</v>
      </c>
      <c r="I46" s="22">
        <f t="shared" si="12"/>
        <v>8953192.1999999993</v>
      </c>
      <c r="J46" s="22">
        <f t="shared" si="12"/>
        <v>13124450.689999999</v>
      </c>
      <c r="K46" s="22">
        <f t="shared" si="12"/>
        <v>6513900</v>
      </c>
      <c r="L46" s="22">
        <f t="shared" si="12"/>
        <v>6513900</v>
      </c>
      <c r="M46" s="22">
        <f t="shared" si="12"/>
        <v>6513900</v>
      </c>
    </row>
    <row r="47" spans="1:13" ht="149.25" customHeight="1">
      <c r="A47" s="4"/>
      <c r="B47" s="4" t="s">
        <v>67</v>
      </c>
      <c r="C47" s="4" t="s">
        <v>68</v>
      </c>
      <c r="D47" s="4"/>
      <c r="E47" s="2" t="s">
        <v>17</v>
      </c>
      <c r="F47" s="13" t="s">
        <v>58</v>
      </c>
      <c r="G47" s="24">
        <v>0</v>
      </c>
      <c r="H47" s="47">
        <v>0</v>
      </c>
      <c r="I47" s="24">
        <v>0</v>
      </c>
      <c r="J47" s="29">
        <v>0</v>
      </c>
      <c r="K47" s="24">
        <v>0</v>
      </c>
      <c r="L47" s="24">
        <v>0</v>
      </c>
      <c r="M47" s="24">
        <v>0</v>
      </c>
    </row>
    <row r="48" spans="1:13" ht="152.25" customHeight="1">
      <c r="A48" s="4"/>
      <c r="B48" s="4" t="s">
        <v>372</v>
      </c>
      <c r="C48" s="4" t="s">
        <v>69</v>
      </c>
      <c r="D48" s="4"/>
      <c r="E48" s="2" t="s">
        <v>17</v>
      </c>
      <c r="F48" s="7" t="s">
        <v>64</v>
      </c>
      <c r="G48" s="24">
        <v>6730000</v>
      </c>
      <c r="H48" s="25">
        <v>6730000</v>
      </c>
      <c r="I48" s="24">
        <v>8941792.1999999993</v>
      </c>
      <c r="J48" s="29">
        <v>13117800.689999999</v>
      </c>
      <c r="K48" s="31">
        <v>6502500</v>
      </c>
      <c r="L48" s="31">
        <v>6502500</v>
      </c>
      <c r="M48" s="35">
        <v>6502500</v>
      </c>
    </row>
    <row r="49" spans="1:13" ht="152.25" customHeight="1">
      <c r="A49" s="4"/>
      <c r="B49" s="4" t="s">
        <v>67</v>
      </c>
      <c r="C49" s="4" t="s">
        <v>70</v>
      </c>
      <c r="D49" s="4"/>
      <c r="E49" s="2" t="s">
        <v>17</v>
      </c>
      <c r="F49" s="7" t="s">
        <v>71</v>
      </c>
      <c r="G49" s="24">
        <v>0</v>
      </c>
      <c r="H49" s="25">
        <v>0</v>
      </c>
      <c r="I49" s="24">
        <v>11400</v>
      </c>
      <c r="J49" s="29">
        <v>6650</v>
      </c>
      <c r="K49" s="24">
        <v>11400</v>
      </c>
      <c r="L49" s="24">
        <v>11400</v>
      </c>
      <c r="M49" s="24">
        <v>11400</v>
      </c>
    </row>
    <row r="50" spans="1:13" ht="242.25">
      <c r="A50" s="4"/>
      <c r="B50" s="14" t="s">
        <v>323</v>
      </c>
      <c r="C50" s="5" t="s">
        <v>324</v>
      </c>
      <c r="D50" s="4"/>
      <c r="E50" s="2"/>
      <c r="F50" s="7"/>
      <c r="G50" s="24">
        <f>G51</f>
        <v>1610000</v>
      </c>
      <c r="H50" s="49">
        <f t="shared" ref="H50:M50" si="13">H51</f>
        <v>1610000</v>
      </c>
      <c r="I50" s="24">
        <f t="shared" si="13"/>
        <v>912949.98</v>
      </c>
      <c r="J50" s="24">
        <f t="shared" si="13"/>
        <v>1700869.2899999998</v>
      </c>
      <c r="K50" s="24">
        <f t="shared" si="13"/>
        <v>1115000</v>
      </c>
      <c r="L50" s="24">
        <f t="shared" si="13"/>
        <v>1215000</v>
      </c>
      <c r="M50" s="24">
        <f t="shared" si="13"/>
        <v>1315000</v>
      </c>
    </row>
    <row r="51" spans="1:13" ht="256.5">
      <c r="A51" s="4"/>
      <c r="B51" s="14" t="s">
        <v>326</v>
      </c>
      <c r="C51" s="15" t="s">
        <v>325</v>
      </c>
      <c r="D51" s="4"/>
      <c r="E51" s="2"/>
      <c r="F51" s="7"/>
      <c r="G51" s="24">
        <f>G52+G53</f>
        <v>1610000</v>
      </c>
      <c r="H51" s="49">
        <f t="shared" ref="H51:M51" si="14">H52+H53</f>
        <v>1610000</v>
      </c>
      <c r="I51" s="24">
        <f t="shared" si="14"/>
        <v>912949.98</v>
      </c>
      <c r="J51" s="24">
        <f t="shared" si="14"/>
        <v>1700869.2899999998</v>
      </c>
      <c r="K51" s="24">
        <f t="shared" si="14"/>
        <v>1115000</v>
      </c>
      <c r="L51" s="24">
        <f t="shared" si="14"/>
        <v>1215000</v>
      </c>
      <c r="M51" s="24">
        <f t="shared" si="14"/>
        <v>1315000</v>
      </c>
    </row>
    <row r="52" spans="1:13" ht="210" customHeight="1">
      <c r="A52" s="4"/>
      <c r="B52" s="4" t="s">
        <v>72</v>
      </c>
      <c r="C52" s="4" t="s">
        <v>73</v>
      </c>
      <c r="D52" s="4"/>
      <c r="E52" s="2" t="s">
        <v>17</v>
      </c>
      <c r="F52" s="7" t="s">
        <v>64</v>
      </c>
      <c r="G52" s="24">
        <v>400000</v>
      </c>
      <c r="H52" s="25">
        <v>400000</v>
      </c>
      <c r="I52" s="24">
        <v>544153.67000000004</v>
      </c>
      <c r="J52" s="24">
        <v>1459755.64</v>
      </c>
      <c r="K52" s="26">
        <v>515000</v>
      </c>
      <c r="L52" s="26">
        <v>515000</v>
      </c>
      <c r="M52" s="32">
        <v>515000</v>
      </c>
    </row>
    <row r="53" spans="1:13" ht="180">
      <c r="A53" s="4"/>
      <c r="B53" s="4" t="s">
        <v>373</v>
      </c>
      <c r="C53" s="4" t="s">
        <v>74</v>
      </c>
      <c r="D53" s="4"/>
      <c r="E53" s="2" t="s">
        <v>17</v>
      </c>
      <c r="F53" s="7" t="s">
        <v>75</v>
      </c>
      <c r="G53" s="24">
        <v>1210000</v>
      </c>
      <c r="H53" s="25">
        <v>1210000</v>
      </c>
      <c r="I53" s="24">
        <v>368796.31</v>
      </c>
      <c r="J53" s="24">
        <v>241113.65</v>
      </c>
      <c r="K53" s="26">
        <v>600000</v>
      </c>
      <c r="L53" s="26">
        <v>700000</v>
      </c>
      <c r="M53" s="32">
        <v>800000</v>
      </c>
    </row>
    <row r="54" spans="1:13" ht="128.25">
      <c r="A54" s="4"/>
      <c r="B54" s="4"/>
      <c r="C54" s="4" t="s">
        <v>76</v>
      </c>
      <c r="D54" s="5" t="s">
        <v>77</v>
      </c>
      <c r="E54" s="2" t="s">
        <v>17</v>
      </c>
      <c r="F54" s="7"/>
      <c r="G54" s="22">
        <f t="shared" ref="G54:M54" si="15">G55+G56+G57+G58</f>
        <v>1443440</v>
      </c>
      <c r="H54" s="46">
        <f t="shared" si="15"/>
        <v>1443440</v>
      </c>
      <c r="I54" s="22">
        <f t="shared" si="15"/>
        <v>667048.5</v>
      </c>
      <c r="J54" s="22">
        <f t="shared" si="15"/>
        <v>1297942.1499999999</v>
      </c>
      <c r="K54" s="22">
        <f t="shared" si="15"/>
        <v>864500</v>
      </c>
      <c r="L54" s="22">
        <f t="shared" si="15"/>
        <v>933650</v>
      </c>
      <c r="M54" s="22">
        <f t="shared" si="15"/>
        <v>1008360</v>
      </c>
    </row>
    <row r="55" spans="1:13" ht="75">
      <c r="A55" s="4"/>
      <c r="B55" s="4" t="s">
        <v>374</v>
      </c>
      <c r="C55" s="4" t="s">
        <v>78</v>
      </c>
      <c r="D55" s="4"/>
      <c r="E55" s="2" t="s">
        <v>17</v>
      </c>
      <c r="F55" s="7" t="s">
        <v>79</v>
      </c>
      <c r="G55" s="24">
        <v>240770</v>
      </c>
      <c r="H55" s="25">
        <v>240770</v>
      </c>
      <c r="I55" s="24">
        <v>415139.5</v>
      </c>
      <c r="J55" s="24">
        <v>213584.52</v>
      </c>
      <c r="K55" s="26">
        <v>538020</v>
      </c>
      <c r="L55" s="26">
        <v>581060</v>
      </c>
      <c r="M55" s="30">
        <v>627550</v>
      </c>
    </row>
    <row r="56" spans="1:13" ht="75">
      <c r="A56" s="4"/>
      <c r="B56" s="4" t="s">
        <v>375</v>
      </c>
      <c r="C56" s="4" t="s">
        <v>80</v>
      </c>
      <c r="D56" s="4"/>
      <c r="E56" s="2" t="s">
        <v>17</v>
      </c>
      <c r="F56" s="7" t="s">
        <v>79</v>
      </c>
      <c r="G56" s="24">
        <v>571040</v>
      </c>
      <c r="H56" s="25">
        <v>571040</v>
      </c>
      <c r="I56" s="24">
        <v>12738.45</v>
      </c>
      <c r="J56" s="24">
        <v>482884.6</v>
      </c>
      <c r="K56" s="26">
        <v>16510</v>
      </c>
      <c r="L56" s="26">
        <v>17830</v>
      </c>
      <c r="M56" s="32">
        <v>19260</v>
      </c>
    </row>
    <row r="57" spans="1:13" ht="75">
      <c r="A57" s="4"/>
      <c r="B57" s="4" t="s">
        <v>81</v>
      </c>
      <c r="C57" s="4" t="s">
        <v>82</v>
      </c>
      <c r="D57" s="4"/>
      <c r="E57" s="2" t="s">
        <v>17</v>
      </c>
      <c r="F57" s="7" t="s">
        <v>79</v>
      </c>
      <c r="G57" s="24">
        <v>603450</v>
      </c>
      <c r="H57" s="25">
        <v>603450</v>
      </c>
      <c r="I57" s="24">
        <v>14433.17</v>
      </c>
      <c r="J57" s="24">
        <v>508442.88</v>
      </c>
      <c r="K57" s="26">
        <v>18710</v>
      </c>
      <c r="L57" s="26">
        <v>20200</v>
      </c>
      <c r="M57" s="32">
        <v>21820</v>
      </c>
    </row>
    <row r="58" spans="1:13" ht="75">
      <c r="A58" s="4"/>
      <c r="B58" s="4" t="s">
        <v>376</v>
      </c>
      <c r="C58" s="4" t="s">
        <v>83</v>
      </c>
      <c r="D58" s="4"/>
      <c r="E58" s="2" t="s">
        <v>17</v>
      </c>
      <c r="F58" s="7" t="s">
        <v>79</v>
      </c>
      <c r="G58" s="24">
        <v>28180</v>
      </c>
      <c r="H58" s="25">
        <v>28180</v>
      </c>
      <c r="I58" s="24">
        <v>224737.38</v>
      </c>
      <c r="J58" s="24">
        <v>93030.15</v>
      </c>
      <c r="K58" s="26">
        <v>291260</v>
      </c>
      <c r="L58" s="26">
        <v>314560</v>
      </c>
      <c r="M58" s="32">
        <v>339730</v>
      </c>
    </row>
    <row r="59" spans="1:13" ht="285">
      <c r="A59" s="4"/>
      <c r="B59" s="4" t="s">
        <v>84</v>
      </c>
      <c r="C59" s="4" t="s">
        <v>85</v>
      </c>
      <c r="D59" s="5" t="s">
        <v>86</v>
      </c>
      <c r="E59" s="2" t="s">
        <v>17</v>
      </c>
      <c r="F59" s="7"/>
      <c r="G59" s="22">
        <f t="shared" ref="G59:M59" si="16">G60+G64</f>
        <v>33382455</v>
      </c>
      <c r="H59" s="46">
        <f t="shared" si="16"/>
        <v>33382455</v>
      </c>
      <c r="I59" s="22">
        <f t="shared" si="16"/>
        <v>18969670.419999998</v>
      </c>
      <c r="J59" s="22">
        <f t="shared" si="16"/>
        <v>24761718.619999997</v>
      </c>
      <c r="K59" s="22">
        <f t="shared" si="16"/>
        <v>35228227.479999997</v>
      </c>
      <c r="L59" s="22">
        <f t="shared" si="16"/>
        <v>35228227.479999997</v>
      </c>
      <c r="M59" s="22">
        <f t="shared" si="16"/>
        <v>35228227.479999997</v>
      </c>
    </row>
    <row r="60" spans="1:13" ht="120">
      <c r="A60" s="4"/>
      <c r="B60" s="4" t="s">
        <v>87</v>
      </c>
      <c r="C60" s="5" t="s">
        <v>88</v>
      </c>
      <c r="D60" s="4"/>
      <c r="E60" s="2" t="s">
        <v>17</v>
      </c>
      <c r="F60" s="7" t="s">
        <v>71</v>
      </c>
      <c r="G60" s="22">
        <f t="shared" ref="G60:M60" si="17">SUM(G61:G63)</f>
        <v>30129260</v>
      </c>
      <c r="H60" s="46">
        <f t="shared" si="17"/>
        <v>30129260</v>
      </c>
      <c r="I60" s="22">
        <f t="shared" si="17"/>
        <v>16816591.859999999</v>
      </c>
      <c r="J60" s="22">
        <f t="shared" si="17"/>
        <v>21751314.469999999</v>
      </c>
      <c r="K60" s="22">
        <f t="shared" si="17"/>
        <v>31735656</v>
      </c>
      <c r="L60" s="22">
        <f t="shared" si="17"/>
        <v>31735656</v>
      </c>
      <c r="M60" s="22">
        <f t="shared" si="17"/>
        <v>31735656</v>
      </c>
    </row>
    <row r="61" spans="1:13" ht="90">
      <c r="A61" s="4"/>
      <c r="B61" s="4" t="s">
        <v>89</v>
      </c>
      <c r="C61" s="4" t="s">
        <v>90</v>
      </c>
      <c r="D61" s="4"/>
      <c r="E61" s="2" t="s">
        <v>17</v>
      </c>
      <c r="F61" s="7" t="s">
        <v>58</v>
      </c>
      <c r="G61" s="24">
        <v>600000</v>
      </c>
      <c r="H61" s="25">
        <v>600000</v>
      </c>
      <c r="I61" s="24">
        <v>486431.25</v>
      </c>
      <c r="J61" s="24">
        <v>854068.75</v>
      </c>
      <c r="K61" s="26">
        <v>850000</v>
      </c>
      <c r="L61" s="26">
        <v>850000</v>
      </c>
      <c r="M61" s="32">
        <v>850000</v>
      </c>
    </row>
    <row r="62" spans="1:13" ht="120">
      <c r="A62" s="4"/>
      <c r="B62" s="4" t="s">
        <v>89</v>
      </c>
      <c r="C62" s="4" t="s">
        <v>91</v>
      </c>
      <c r="D62" s="4"/>
      <c r="E62" s="2" t="s">
        <v>17</v>
      </c>
      <c r="F62" s="7" t="s">
        <v>92</v>
      </c>
      <c r="G62" s="24">
        <v>5000</v>
      </c>
      <c r="H62" s="25">
        <v>5000</v>
      </c>
      <c r="I62" s="24">
        <v>2630</v>
      </c>
      <c r="J62" s="24">
        <v>4083</v>
      </c>
      <c r="K62" s="26">
        <v>4000</v>
      </c>
      <c r="L62" s="26">
        <v>4000</v>
      </c>
      <c r="M62" s="32">
        <v>4000</v>
      </c>
    </row>
    <row r="63" spans="1:13" ht="120">
      <c r="A63" s="4"/>
      <c r="B63" s="4" t="s">
        <v>89</v>
      </c>
      <c r="C63" s="4" t="s">
        <v>93</v>
      </c>
      <c r="D63" s="4"/>
      <c r="E63" s="2" t="s">
        <v>17</v>
      </c>
      <c r="F63" s="7" t="s">
        <v>71</v>
      </c>
      <c r="G63" s="24">
        <v>29524260</v>
      </c>
      <c r="H63" s="25">
        <v>29524260</v>
      </c>
      <c r="I63" s="24">
        <v>16327530.609999999</v>
      </c>
      <c r="J63" s="24">
        <v>20893162.719999999</v>
      </c>
      <c r="K63" s="26">
        <v>30881656</v>
      </c>
      <c r="L63" s="26">
        <v>30881656</v>
      </c>
      <c r="M63" s="32">
        <v>30881656</v>
      </c>
    </row>
    <row r="64" spans="1:13" ht="105">
      <c r="A64" s="4"/>
      <c r="B64" s="4"/>
      <c r="C64" s="5" t="s">
        <v>94</v>
      </c>
      <c r="D64" s="4" t="s">
        <v>95</v>
      </c>
      <c r="E64" s="2" t="s">
        <v>17</v>
      </c>
      <c r="F64" s="7"/>
      <c r="G64" s="22">
        <f t="shared" ref="G64:M64" si="18">SUM(G65:G68)</f>
        <v>3253195</v>
      </c>
      <c r="H64" s="46">
        <f t="shared" si="18"/>
        <v>3253195</v>
      </c>
      <c r="I64" s="22">
        <f t="shared" si="18"/>
        <v>2153078.56</v>
      </c>
      <c r="J64" s="22">
        <f t="shared" si="18"/>
        <v>3010404.1500000004</v>
      </c>
      <c r="K64" s="22">
        <f t="shared" si="18"/>
        <v>3492571.48</v>
      </c>
      <c r="L64" s="22">
        <f t="shared" si="18"/>
        <v>3492571.48</v>
      </c>
      <c r="M64" s="22">
        <f t="shared" si="18"/>
        <v>3492571.48</v>
      </c>
    </row>
    <row r="65" spans="1:13" ht="90">
      <c r="A65" s="4"/>
      <c r="B65" s="4" t="s">
        <v>96</v>
      </c>
      <c r="C65" s="4" t="s">
        <v>97</v>
      </c>
      <c r="D65" s="4"/>
      <c r="E65" s="2" t="s">
        <v>17</v>
      </c>
      <c r="F65" s="7" t="s">
        <v>58</v>
      </c>
      <c r="G65" s="24">
        <v>1015000</v>
      </c>
      <c r="H65" s="25">
        <v>1015000</v>
      </c>
      <c r="I65" s="24">
        <v>958389.11</v>
      </c>
      <c r="J65" s="24">
        <v>1476642.57</v>
      </c>
      <c r="K65" s="26">
        <v>1335473.48</v>
      </c>
      <c r="L65" s="26">
        <v>1335473.48</v>
      </c>
      <c r="M65" s="32">
        <v>1335473.48</v>
      </c>
    </row>
    <row r="66" spans="1:13" ht="75">
      <c r="A66" s="4"/>
      <c r="B66" s="4" t="s">
        <v>98</v>
      </c>
      <c r="C66" s="4" t="s">
        <v>99</v>
      </c>
      <c r="D66" s="4"/>
      <c r="E66" s="2" t="s">
        <v>17</v>
      </c>
      <c r="F66" s="7"/>
      <c r="G66" s="24">
        <v>0</v>
      </c>
      <c r="H66" s="25">
        <v>0</v>
      </c>
      <c r="I66" s="24">
        <v>30000</v>
      </c>
      <c r="J66" s="24">
        <v>30000</v>
      </c>
      <c r="K66" s="26">
        <v>0</v>
      </c>
      <c r="L66" s="26">
        <v>0</v>
      </c>
      <c r="M66" s="26">
        <v>0</v>
      </c>
    </row>
    <row r="67" spans="1:13" ht="120">
      <c r="A67" s="4"/>
      <c r="B67" s="4" t="s">
        <v>98</v>
      </c>
      <c r="C67" s="4" t="s">
        <v>100</v>
      </c>
      <c r="D67" s="4"/>
      <c r="E67" s="2" t="s">
        <v>17</v>
      </c>
      <c r="F67" s="7" t="s">
        <v>92</v>
      </c>
      <c r="G67" s="24">
        <v>0</v>
      </c>
      <c r="H67" s="25">
        <v>0</v>
      </c>
      <c r="I67" s="24">
        <v>42940.69</v>
      </c>
      <c r="J67" s="24">
        <v>92420.05</v>
      </c>
      <c r="K67" s="26">
        <v>0</v>
      </c>
      <c r="L67" s="26">
        <v>0</v>
      </c>
      <c r="M67" s="26">
        <v>0</v>
      </c>
    </row>
    <row r="68" spans="1:13" ht="120">
      <c r="A68" s="4"/>
      <c r="B68" s="4" t="s">
        <v>98</v>
      </c>
      <c r="C68" s="4" t="s">
        <v>101</v>
      </c>
      <c r="D68" s="4"/>
      <c r="E68" s="2" t="s">
        <v>17</v>
      </c>
      <c r="F68" s="7" t="s">
        <v>71</v>
      </c>
      <c r="G68" s="24">
        <v>2238195</v>
      </c>
      <c r="H68" s="25">
        <v>2238195</v>
      </c>
      <c r="I68" s="24">
        <v>1121748.76</v>
      </c>
      <c r="J68" s="24">
        <v>1411341.53</v>
      </c>
      <c r="K68" s="26">
        <v>2157098</v>
      </c>
      <c r="L68" s="26">
        <v>2157098</v>
      </c>
      <c r="M68" s="32">
        <v>2157098</v>
      </c>
    </row>
    <row r="69" spans="1:13" ht="114">
      <c r="A69" s="4"/>
      <c r="B69" s="16"/>
      <c r="C69" s="4" t="s">
        <v>102</v>
      </c>
      <c r="D69" s="5" t="s">
        <v>103</v>
      </c>
      <c r="E69" s="2" t="s">
        <v>17</v>
      </c>
      <c r="F69" s="7"/>
      <c r="G69" s="22">
        <f>G70+G71+G72+G73+G74</f>
        <v>1335000</v>
      </c>
      <c r="H69" s="48">
        <f t="shared" ref="H69:M69" si="19">H70+H71+H72+H73+H74</f>
        <v>1335000</v>
      </c>
      <c r="I69" s="22">
        <f t="shared" si="19"/>
        <v>880610.91999999993</v>
      </c>
      <c r="J69" s="22">
        <f t="shared" si="19"/>
        <v>1571718.5799999998</v>
      </c>
      <c r="K69" s="22">
        <f t="shared" si="19"/>
        <v>1271000</v>
      </c>
      <c r="L69" s="22">
        <f t="shared" si="19"/>
        <v>1271000</v>
      </c>
      <c r="M69" s="22">
        <f t="shared" si="19"/>
        <v>1271000</v>
      </c>
    </row>
    <row r="70" spans="1:13" ht="179.25" customHeight="1">
      <c r="A70" s="4"/>
      <c r="B70" s="4" t="s">
        <v>377</v>
      </c>
      <c r="C70" s="4" t="s">
        <v>104</v>
      </c>
      <c r="D70" s="4"/>
      <c r="E70" s="2" t="s">
        <v>17</v>
      </c>
      <c r="F70" s="7" t="s">
        <v>64</v>
      </c>
      <c r="G70" s="24">
        <v>550000</v>
      </c>
      <c r="H70" s="25">
        <v>550000</v>
      </c>
      <c r="I70" s="24">
        <v>143930</v>
      </c>
      <c r="J70" s="24">
        <v>811951.58</v>
      </c>
      <c r="K70" s="26">
        <v>478000</v>
      </c>
      <c r="L70" s="26">
        <v>478000</v>
      </c>
      <c r="M70" s="32">
        <v>478000</v>
      </c>
    </row>
    <row r="71" spans="1:13" ht="135">
      <c r="A71" s="4"/>
      <c r="B71" s="4" t="s">
        <v>378</v>
      </c>
      <c r="C71" s="4" t="s">
        <v>105</v>
      </c>
      <c r="D71" s="4"/>
      <c r="E71" s="2" t="s">
        <v>17</v>
      </c>
      <c r="F71" s="7" t="s">
        <v>64</v>
      </c>
      <c r="G71" s="24">
        <v>145000</v>
      </c>
      <c r="H71" s="25">
        <v>145000</v>
      </c>
      <c r="I71" s="24">
        <v>146935.01999999999</v>
      </c>
      <c r="J71" s="24">
        <v>209584.37</v>
      </c>
      <c r="K71" s="26">
        <v>140000</v>
      </c>
      <c r="L71" s="26">
        <v>140000</v>
      </c>
      <c r="M71" s="32">
        <v>140000</v>
      </c>
    </row>
    <row r="72" spans="1:13" ht="105">
      <c r="A72" s="4"/>
      <c r="B72" s="4" t="s">
        <v>379</v>
      </c>
      <c r="C72" s="4" t="s">
        <v>106</v>
      </c>
      <c r="D72" s="4"/>
      <c r="E72" s="2" t="s">
        <v>17</v>
      </c>
      <c r="F72" s="7" t="s">
        <v>64</v>
      </c>
      <c r="G72" s="24">
        <v>360000</v>
      </c>
      <c r="H72" s="25">
        <v>360000</v>
      </c>
      <c r="I72" s="24">
        <v>507649.17</v>
      </c>
      <c r="J72" s="24">
        <v>250677.94</v>
      </c>
      <c r="K72" s="26">
        <v>450000</v>
      </c>
      <c r="L72" s="26">
        <v>450000</v>
      </c>
      <c r="M72" s="32">
        <v>450000</v>
      </c>
    </row>
    <row r="73" spans="1:13" ht="135" customHeight="1">
      <c r="A73" s="4"/>
      <c r="B73" s="4" t="s">
        <v>107</v>
      </c>
      <c r="C73" s="4" t="s">
        <v>108</v>
      </c>
      <c r="D73" s="4"/>
      <c r="E73" s="2" t="s">
        <v>17</v>
      </c>
      <c r="F73" s="7" t="s">
        <v>109</v>
      </c>
      <c r="G73" s="24">
        <v>0</v>
      </c>
      <c r="H73" s="47">
        <v>0</v>
      </c>
      <c r="I73" s="24">
        <v>0</v>
      </c>
      <c r="J73" s="24">
        <v>8400</v>
      </c>
      <c r="K73" s="24">
        <v>0</v>
      </c>
      <c r="L73" s="24">
        <v>0</v>
      </c>
      <c r="M73" s="24">
        <v>0</v>
      </c>
    </row>
    <row r="74" spans="1:13" ht="199.5">
      <c r="A74" s="4"/>
      <c r="B74" s="12" t="s">
        <v>327</v>
      </c>
      <c r="C74" s="11" t="s">
        <v>328</v>
      </c>
      <c r="D74" s="4"/>
      <c r="E74" s="2"/>
      <c r="F74" s="7"/>
      <c r="G74" s="22">
        <f>G75+G76</f>
        <v>280000</v>
      </c>
      <c r="H74" s="48">
        <f t="shared" ref="H74:M74" si="20">H75+H76</f>
        <v>280000</v>
      </c>
      <c r="I74" s="22">
        <f t="shared" si="20"/>
        <v>82096.73</v>
      </c>
      <c r="J74" s="22">
        <f t="shared" si="20"/>
        <v>291104.69</v>
      </c>
      <c r="K74" s="22">
        <f t="shared" si="20"/>
        <v>203000</v>
      </c>
      <c r="L74" s="22">
        <f t="shared" si="20"/>
        <v>203000</v>
      </c>
      <c r="M74" s="22">
        <f t="shared" si="20"/>
        <v>203000</v>
      </c>
    </row>
    <row r="75" spans="1:13" ht="225">
      <c r="A75" s="4"/>
      <c r="B75" s="4" t="s">
        <v>380</v>
      </c>
      <c r="C75" s="4" t="s">
        <v>110</v>
      </c>
      <c r="D75" s="4"/>
      <c r="E75" s="2" t="s">
        <v>17</v>
      </c>
      <c r="F75" s="7" t="s">
        <v>64</v>
      </c>
      <c r="G75" s="24">
        <v>130000</v>
      </c>
      <c r="H75" s="25">
        <v>130000</v>
      </c>
      <c r="I75" s="24">
        <v>53061.99</v>
      </c>
      <c r="J75" s="24">
        <v>118681.9</v>
      </c>
      <c r="K75" s="26">
        <v>98000</v>
      </c>
      <c r="L75" s="26">
        <v>98000</v>
      </c>
      <c r="M75" s="32">
        <v>98000</v>
      </c>
    </row>
    <row r="76" spans="1:13" ht="195">
      <c r="A76" s="4"/>
      <c r="B76" s="4" t="s">
        <v>381</v>
      </c>
      <c r="C76" s="4" t="s">
        <v>111</v>
      </c>
      <c r="D76" s="4"/>
      <c r="E76" s="2" t="s">
        <v>17</v>
      </c>
      <c r="F76" s="7" t="s">
        <v>64</v>
      </c>
      <c r="G76" s="24">
        <v>150000</v>
      </c>
      <c r="H76" s="25">
        <v>150000</v>
      </c>
      <c r="I76" s="24">
        <v>29034.74</v>
      </c>
      <c r="J76" s="24">
        <v>172422.79</v>
      </c>
      <c r="K76" s="26">
        <v>105000</v>
      </c>
      <c r="L76" s="26">
        <v>105000</v>
      </c>
      <c r="M76" s="32">
        <v>105000</v>
      </c>
    </row>
    <row r="77" spans="1:13" ht="57">
      <c r="A77" s="4"/>
      <c r="B77" s="5" t="s">
        <v>113</v>
      </c>
      <c r="C77" s="5" t="s">
        <v>112</v>
      </c>
      <c r="D77" s="5"/>
      <c r="E77" s="2" t="s">
        <v>17</v>
      </c>
      <c r="F77" s="7"/>
      <c r="G77" s="22">
        <f t="shared" ref="G77:M77" si="21">SUM(G78:G101)</f>
        <v>176285</v>
      </c>
      <c r="H77" s="46">
        <f t="shared" si="21"/>
        <v>176285</v>
      </c>
      <c r="I77" s="22">
        <f t="shared" si="21"/>
        <v>2175970.4400000004</v>
      </c>
      <c r="J77" s="22">
        <f t="shared" si="21"/>
        <v>1200923.57</v>
      </c>
      <c r="K77" s="22">
        <f t="shared" si="21"/>
        <v>381671.46</v>
      </c>
      <c r="L77" s="22">
        <f t="shared" si="21"/>
        <v>371671.46</v>
      </c>
      <c r="M77" s="22">
        <f t="shared" si="21"/>
        <v>361671.46</v>
      </c>
    </row>
    <row r="78" spans="1:13" ht="210">
      <c r="A78" s="4"/>
      <c r="B78" s="4" t="s">
        <v>382</v>
      </c>
      <c r="C78" s="4" t="s">
        <v>114</v>
      </c>
      <c r="D78" s="4"/>
      <c r="E78" s="2" t="s">
        <v>17</v>
      </c>
      <c r="F78" s="7" t="s">
        <v>115</v>
      </c>
      <c r="G78" s="24">
        <v>3159.56</v>
      </c>
      <c r="H78" s="25">
        <v>3159.56</v>
      </c>
      <c r="I78" s="24">
        <v>5628.52</v>
      </c>
      <c r="J78" s="24">
        <v>7122.21</v>
      </c>
      <c r="K78" s="26">
        <v>5140.8900000000003</v>
      </c>
      <c r="L78" s="26">
        <v>5140.8900000000003</v>
      </c>
      <c r="M78" s="32">
        <v>5140.8900000000003</v>
      </c>
    </row>
    <row r="79" spans="1:13" ht="213" customHeight="1">
      <c r="A79" s="4"/>
      <c r="B79" s="4" t="s">
        <v>330</v>
      </c>
      <c r="C79" s="4" t="s">
        <v>329</v>
      </c>
      <c r="D79" s="4"/>
      <c r="E79" s="2" t="s">
        <v>17</v>
      </c>
      <c r="F79" s="7" t="s">
        <v>117</v>
      </c>
      <c r="G79" s="24">
        <v>0</v>
      </c>
      <c r="H79" s="25">
        <v>0</v>
      </c>
      <c r="I79" s="24">
        <v>4000</v>
      </c>
      <c r="J79" s="24">
        <v>7850</v>
      </c>
      <c r="K79" s="26">
        <v>3000</v>
      </c>
      <c r="L79" s="26">
        <v>3000</v>
      </c>
      <c r="M79" s="32">
        <v>3000</v>
      </c>
    </row>
    <row r="80" spans="1:13" ht="269.25" customHeight="1">
      <c r="A80" s="4"/>
      <c r="B80" s="4" t="s">
        <v>383</v>
      </c>
      <c r="C80" s="17" t="s">
        <v>118</v>
      </c>
      <c r="D80" s="4"/>
      <c r="E80" s="2" t="s">
        <v>17</v>
      </c>
      <c r="F80" s="7" t="s">
        <v>115</v>
      </c>
      <c r="G80" s="24">
        <v>2749.99</v>
      </c>
      <c r="H80" s="25">
        <v>2749.99</v>
      </c>
      <c r="I80" s="24">
        <v>7250</v>
      </c>
      <c r="J80" s="24">
        <v>4000</v>
      </c>
      <c r="K80" s="26">
        <v>3375</v>
      </c>
      <c r="L80" s="26">
        <v>3375</v>
      </c>
      <c r="M80" s="32">
        <v>3375</v>
      </c>
    </row>
    <row r="81" spans="1:13" ht="300">
      <c r="A81" s="4"/>
      <c r="B81" s="4" t="s">
        <v>331</v>
      </c>
      <c r="C81" s="17" t="s">
        <v>119</v>
      </c>
      <c r="D81" s="4"/>
      <c r="E81" s="2" t="s">
        <v>17</v>
      </c>
      <c r="F81" s="7" t="s">
        <v>117</v>
      </c>
      <c r="G81" s="24">
        <v>1250</v>
      </c>
      <c r="H81" s="25">
        <v>1250</v>
      </c>
      <c r="I81" s="24">
        <v>12500</v>
      </c>
      <c r="J81" s="24">
        <v>9750</v>
      </c>
      <c r="K81" s="26">
        <v>10000</v>
      </c>
      <c r="L81" s="26">
        <v>10000</v>
      </c>
      <c r="M81" s="32">
        <v>10000</v>
      </c>
    </row>
    <row r="82" spans="1:13" ht="196.5" customHeight="1">
      <c r="A82" s="4"/>
      <c r="B82" s="18" t="s">
        <v>332</v>
      </c>
      <c r="C82" s="17" t="s">
        <v>120</v>
      </c>
      <c r="D82" s="4"/>
      <c r="E82" s="2" t="s">
        <v>17</v>
      </c>
      <c r="F82" s="7" t="s">
        <v>115</v>
      </c>
      <c r="G82" s="24"/>
      <c r="H82" s="25"/>
      <c r="I82" s="24"/>
      <c r="J82" s="24">
        <v>500</v>
      </c>
      <c r="K82" s="26">
        <v>250</v>
      </c>
      <c r="L82" s="26">
        <v>250</v>
      </c>
      <c r="M82" s="32">
        <v>250</v>
      </c>
    </row>
    <row r="83" spans="1:13" ht="199.5" customHeight="1">
      <c r="A83" s="4"/>
      <c r="B83" s="4" t="s">
        <v>384</v>
      </c>
      <c r="C83" s="4" t="s">
        <v>121</v>
      </c>
      <c r="D83" s="4"/>
      <c r="E83" s="2" t="s">
        <v>17</v>
      </c>
      <c r="F83" s="7" t="s">
        <v>117</v>
      </c>
      <c r="G83" s="24">
        <v>100</v>
      </c>
      <c r="H83" s="25">
        <v>100</v>
      </c>
      <c r="I83" s="24">
        <v>4550.72</v>
      </c>
      <c r="J83" s="24">
        <v>749.27</v>
      </c>
      <c r="K83" s="26">
        <v>3380</v>
      </c>
      <c r="L83" s="26">
        <v>3380</v>
      </c>
      <c r="M83" s="32">
        <v>3380</v>
      </c>
    </row>
    <row r="84" spans="1:13" ht="210.75" customHeight="1">
      <c r="A84" s="4"/>
      <c r="B84" s="4" t="s">
        <v>385</v>
      </c>
      <c r="C84" s="4" t="s">
        <v>123</v>
      </c>
      <c r="D84" s="4"/>
      <c r="E84" s="2" t="s">
        <v>17</v>
      </c>
      <c r="F84" s="7" t="s">
        <v>124</v>
      </c>
      <c r="G84" s="24">
        <v>0</v>
      </c>
      <c r="H84" s="25">
        <v>0</v>
      </c>
      <c r="I84" s="24">
        <v>250</v>
      </c>
      <c r="J84" s="24">
        <v>33000</v>
      </c>
      <c r="K84" s="26">
        <v>33000</v>
      </c>
      <c r="L84" s="26">
        <v>33000</v>
      </c>
      <c r="M84" s="32">
        <v>33000</v>
      </c>
    </row>
    <row r="85" spans="1:13" ht="199.5" customHeight="1">
      <c r="A85" s="4"/>
      <c r="B85" s="4" t="s">
        <v>386</v>
      </c>
      <c r="C85" s="17" t="s">
        <v>125</v>
      </c>
      <c r="D85" s="4"/>
      <c r="E85" s="2" t="s">
        <v>17</v>
      </c>
      <c r="F85" s="13" t="s">
        <v>115</v>
      </c>
      <c r="G85" s="24">
        <v>55650</v>
      </c>
      <c r="H85" s="25">
        <v>55650</v>
      </c>
      <c r="I85" s="24">
        <v>0</v>
      </c>
      <c r="J85" s="24">
        <v>0</v>
      </c>
      <c r="K85" s="26">
        <v>45575</v>
      </c>
      <c r="L85" s="26">
        <v>45575</v>
      </c>
      <c r="M85" s="32">
        <v>45575</v>
      </c>
    </row>
    <row r="86" spans="1:13" ht="255">
      <c r="A86" s="4"/>
      <c r="B86" s="4" t="s">
        <v>126</v>
      </c>
      <c r="C86" s="4" t="s">
        <v>127</v>
      </c>
      <c r="D86" s="4"/>
      <c r="E86" s="2" t="s">
        <v>17</v>
      </c>
      <c r="F86" s="7" t="s">
        <v>124</v>
      </c>
      <c r="G86" s="24">
        <v>0</v>
      </c>
      <c r="H86" s="25">
        <v>0</v>
      </c>
      <c r="I86" s="24">
        <v>19000</v>
      </c>
      <c r="J86" s="24">
        <v>18500</v>
      </c>
      <c r="K86" s="26">
        <v>34800</v>
      </c>
      <c r="L86" s="26">
        <v>34800</v>
      </c>
      <c r="M86" s="32">
        <v>34800</v>
      </c>
    </row>
    <row r="87" spans="1:13" ht="285.75" customHeight="1">
      <c r="A87" s="4"/>
      <c r="B87" s="4" t="s">
        <v>128</v>
      </c>
      <c r="C87" s="4" t="s">
        <v>116</v>
      </c>
      <c r="D87" s="4"/>
      <c r="E87" s="2" t="s">
        <v>17</v>
      </c>
      <c r="F87" s="7" t="s">
        <v>117</v>
      </c>
      <c r="G87" s="24">
        <v>0</v>
      </c>
      <c r="H87" s="25">
        <v>0</v>
      </c>
      <c r="I87" s="24">
        <v>3839.43</v>
      </c>
      <c r="J87" s="24">
        <v>4422.43</v>
      </c>
      <c r="K87" s="26">
        <v>3160</v>
      </c>
      <c r="L87" s="26">
        <v>3160</v>
      </c>
      <c r="M87" s="32">
        <v>3160</v>
      </c>
    </row>
    <row r="88" spans="1:13" ht="213" customHeight="1">
      <c r="A88" s="4"/>
      <c r="B88" s="4" t="s">
        <v>387</v>
      </c>
      <c r="C88" s="4" t="s">
        <v>129</v>
      </c>
      <c r="D88" s="4"/>
      <c r="E88" s="2" t="s">
        <v>17</v>
      </c>
      <c r="F88" s="7" t="s">
        <v>117</v>
      </c>
      <c r="G88" s="24">
        <v>0</v>
      </c>
      <c r="H88" s="25">
        <v>0</v>
      </c>
      <c r="I88" s="24">
        <v>4208.62</v>
      </c>
      <c r="J88" s="24">
        <v>120.85</v>
      </c>
      <c r="K88" s="26">
        <v>6000</v>
      </c>
      <c r="L88" s="26">
        <v>6000</v>
      </c>
      <c r="M88" s="32">
        <v>6000</v>
      </c>
    </row>
    <row r="89" spans="1:13" ht="196.5" customHeight="1">
      <c r="A89" s="4"/>
      <c r="B89" s="4" t="s">
        <v>388</v>
      </c>
      <c r="C89" s="4" t="s">
        <v>130</v>
      </c>
      <c r="D89" s="4"/>
      <c r="E89" s="2" t="s">
        <v>17</v>
      </c>
      <c r="F89" s="7" t="s">
        <v>117</v>
      </c>
      <c r="G89" s="24">
        <v>0</v>
      </c>
      <c r="H89" s="25">
        <v>0</v>
      </c>
      <c r="I89" s="24">
        <v>46500</v>
      </c>
      <c r="J89" s="24">
        <v>650</v>
      </c>
      <c r="K89" s="26">
        <v>23100</v>
      </c>
      <c r="L89" s="26">
        <v>23100</v>
      </c>
      <c r="M89" s="32">
        <v>23100</v>
      </c>
    </row>
    <row r="90" spans="1:13" ht="240">
      <c r="A90" s="4"/>
      <c r="B90" s="4" t="s">
        <v>389</v>
      </c>
      <c r="C90" s="4" t="s">
        <v>131</v>
      </c>
      <c r="D90" s="4"/>
      <c r="E90" s="2" t="s">
        <v>17</v>
      </c>
      <c r="F90" s="13" t="s">
        <v>115</v>
      </c>
      <c r="G90" s="24">
        <v>24500.45</v>
      </c>
      <c r="H90" s="25">
        <v>24500.45</v>
      </c>
      <c r="I90" s="24">
        <v>7012.2</v>
      </c>
      <c r="J90" s="24">
        <v>25831.59</v>
      </c>
      <c r="K90" s="26">
        <v>25165.97</v>
      </c>
      <c r="L90" s="26">
        <v>25165.97</v>
      </c>
      <c r="M90" s="32">
        <v>25165.97</v>
      </c>
    </row>
    <row r="91" spans="1:13" ht="255">
      <c r="A91" s="4"/>
      <c r="B91" s="4" t="s">
        <v>333</v>
      </c>
      <c r="C91" s="4" t="s">
        <v>132</v>
      </c>
      <c r="D91" s="4"/>
      <c r="E91" s="2" t="s">
        <v>17</v>
      </c>
      <c r="F91" s="7" t="s">
        <v>117</v>
      </c>
      <c r="G91" s="24">
        <v>875</v>
      </c>
      <c r="H91" s="25">
        <v>875</v>
      </c>
      <c r="I91" s="24">
        <v>108620.22</v>
      </c>
      <c r="J91" s="24">
        <v>45890</v>
      </c>
      <c r="K91" s="26">
        <v>45300</v>
      </c>
      <c r="L91" s="26">
        <v>45300</v>
      </c>
      <c r="M91" s="32">
        <v>45300</v>
      </c>
    </row>
    <row r="92" spans="1:13" ht="135">
      <c r="A92" s="4"/>
      <c r="B92" s="4" t="s">
        <v>133</v>
      </c>
      <c r="C92" s="4" t="s">
        <v>134</v>
      </c>
      <c r="D92" s="4"/>
      <c r="E92" s="2" t="s">
        <v>17</v>
      </c>
      <c r="F92" s="7" t="s">
        <v>124</v>
      </c>
      <c r="G92" s="24">
        <v>0</v>
      </c>
      <c r="H92" s="25">
        <v>0</v>
      </c>
      <c r="I92" s="24">
        <v>5000</v>
      </c>
      <c r="J92" s="24"/>
      <c r="K92" s="26">
        <v>1666.67</v>
      </c>
      <c r="L92" s="26">
        <v>1666.67</v>
      </c>
      <c r="M92" s="32">
        <v>1666.67</v>
      </c>
    </row>
    <row r="93" spans="1:13" ht="195">
      <c r="A93" s="4"/>
      <c r="B93" s="4" t="s">
        <v>135</v>
      </c>
      <c r="C93" s="17" t="s">
        <v>136</v>
      </c>
      <c r="D93" s="4"/>
      <c r="E93" s="2" t="s">
        <v>17</v>
      </c>
      <c r="F93" s="7" t="s">
        <v>58</v>
      </c>
      <c r="G93" s="24">
        <v>3000</v>
      </c>
      <c r="H93" s="25">
        <v>3000</v>
      </c>
      <c r="I93" s="24">
        <v>170.43</v>
      </c>
      <c r="J93" s="24">
        <v>86295.38</v>
      </c>
      <c r="K93" s="26">
        <v>28765.13</v>
      </c>
      <c r="L93" s="26">
        <v>28765.13</v>
      </c>
      <c r="M93" s="32">
        <v>28765.13</v>
      </c>
    </row>
    <row r="94" spans="1:13" ht="195">
      <c r="A94" s="4"/>
      <c r="B94" s="4" t="s">
        <v>138</v>
      </c>
      <c r="C94" s="4" t="s">
        <v>137</v>
      </c>
      <c r="D94" s="4"/>
      <c r="E94" s="2" t="s">
        <v>17</v>
      </c>
      <c r="F94" s="7" t="s">
        <v>64</v>
      </c>
      <c r="G94" s="24">
        <v>0</v>
      </c>
      <c r="H94" s="47">
        <v>0</v>
      </c>
      <c r="I94" s="24">
        <v>0</v>
      </c>
      <c r="J94" s="24">
        <v>2374.0500000000002</v>
      </c>
      <c r="K94" s="24">
        <v>0</v>
      </c>
      <c r="L94" s="24">
        <v>0</v>
      </c>
      <c r="M94" s="36">
        <v>0</v>
      </c>
    </row>
    <row r="95" spans="1:13" ht="195">
      <c r="A95" s="19"/>
      <c r="B95" s="4" t="s">
        <v>138</v>
      </c>
      <c r="C95" s="17" t="s">
        <v>343</v>
      </c>
      <c r="D95" s="19"/>
      <c r="E95" s="2" t="s">
        <v>17</v>
      </c>
      <c r="F95" s="13" t="s">
        <v>75</v>
      </c>
      <c r="G95" s="29">
        <v>0</v>
      </c>
      <c r="H95" s="25">
        <v>0</v>
      </c>
      <c r="I95" s="24">
        <v>313345.45</v>
      </c>
      <c r="J95" s="24">
        <v>115224.8</v>
      </c>
      <c r="K95" s="26">
        <v>0</v>
      </c>
      <c r="L95" s="26">
        <v>0</v>
      </c>
      <c r="M95" s="32">
        <v>0</v>
      </c>
    </row>
    <row r="96" spans="1:13" ht="166.5" customHeight="1">
      <c r="A96" s="4"/>
      <c r="B96" s="4" t="s">
        <v>315</v>
      </c>
      <c r="C96" s="4" t="s">
        <v>139</v>
      </c>
      <c r="D96" s="4" t="s">
        <v>122</v>
      </c>
      <c r="E96" s="2" t="s">
        <v>17</v>
      </c>
      <c r="F96" s="7" t="s">
        <v>117</v>
      </c>
      <c r="G96" s="24">
        <v>70000</v>
      </c>
      <c r="H96" s="25">
        <v>70000</v>
      </c>
      <c r="I96" s="24">
        <v>42625</v>
      </c>
      <c r="J96" s="24">
        <v>70939.100000000006</v>
      </c>
      <c r="K96" s="26">
        <v>90000</v>
      </c>
      <c r="L96" s="26">
        <v>80000</v>
      </c>
      <c r="M96" s="32">
        <v>70000</v>
      </c>
    </row>
    <row r="97" spans="1:13" ht="165" customHeight="1">
      <c r="A97" s="4"/>
      <c r="B97" s="4" t="s">
        <v>314</v>
      </c>
      <c r="C97" s="4" t="s">
        <v>140</v>
      </c>
      <c r="D97" s="4"/>
      <c r="E97" s="2" t="s">
        <v>17</v>
      </c>
      <c r="F97" s="7" t="s">
        <v>58</v>
      </c>
      <c r="G97" s="24">
        <v>15000</v>
      </c>
      <c r="H97" s="25">
        <v>15000</v>
      </c>
      <c r="I97" s="24">
        <v>1586.71</v>
      </c>
      <c r="J97" s="24">
        <v>11514.72</v>
      </c>
      <c r="K97" s="26">
        <v>19992.8</v>
      </c>
      <c r="L97" s="26">
        <v>19992.8</v>
      </c>
      <c r="M97" s="32">
        <v>19992.8</v>
      </c>
    </row>
    <row r="98" spans="1:13" ht="165.75" customHeight="1">
      <c r="A98" s="4"/>
      <c r="B98" s="4" t="s">
        <v>315</v>
      </c>
      <c r="C98" s="4" t="s">
        <v>141</v>
      </c>
      <c r="D98" s="4"/>
      <c r="E98" s="2" t="s">
        <v>17</v>
      </c>
      <c r="F98" s="7" t="s">
        <v>142</v>
      </c>
      <c r="G98" s="24">
        <v>0</v>
      </c>
      <c r="H98" s="49">
        <v>0</v>
      </c>
      <c r="I98" s="24">
        <v>0</v>
      </c>
      <c r="J98" s="24">
        <v>0</v>
      </c>
      <c r="K98" s="24">
        <v>0</v>
      </c>
      <c r="L98" s="24">
        <v>0</v>
      </c>
      <c r="M98" s="24">
        <v>0</v>
      </c>
    </row>
    <row r="99" spans="1:13" ht="168.75" customHeight="1">
      <c r="A99" s="4"/>
      <c r="B99" s="4" t="s">
        <v>314</v>
      </c>
      <c r="C99" s="4" t="s">
        <v>143</v>
      </c>
      <c r="D99" s="4"/>
      <c r="E99" s="2" t="s">
        <v>17</v>
      </c>
      <c r="F99" s="7" t="s">
        <v>144</v>
      </c>
      <c r="G99" s="24">
        <v>0</v>
      </c>
      <c r="H99" s="49">
        <v>0</v>
      </c>
      <c r="I99" s="24">
        <v>0</v>
      </c>
      <c r="J99" s="24">
        <v>0</v>
      </c>
      <c r="K99" s="24">
        <v>0</v>
      </c>
      <c r="L99" s="24">
        <v>0</v>
      </c>
      <c r="M99" s="24">
        <v>0</v>
      </c>
    </row>
    <row r="100" spans="1:13" ht="178.5" customHeight="1">
      <c r="A100" s="4"/>
      <c r="B100" s="4" t="s">
        <v>339</v>
      </c>
      <c r="C100" s="4" t="s">
        <v>145</v>
      </c>
      <c r="D100" s="4"/>
      <c r="E100" s="2" t="s">
        <v>17</v>
      </c>
      <c r="F100" s="7" t="s">
        <v>22</v>
      </c>
      <c r="G100" s="24">
        <v>0</v>
      </c>
      <c r="H100" s="49">
        <v>0</v>
      </c>
      <c r="I100" s="24">
        <v>0</v>
      </c>
      <c r="J100" s="24">
        <v>250</v>
      </c>
      <c r="K100" s="24">
        <v>0</v>
      </c>
      <c r="L100" s="24">
        <v>0</v>
      </c>
      <c r="M100" s="24">
        <v>0</v>
      </c>
    </row>
    <row r="101" spans="1:13" ht="302.25" customHeight="1">
      <c r="A101" s="4"/>
      <c r="B101" s="14" t="s">
        <v>336</v>
      </c>
      <c r="C101" s="5" t="s">
        <v>338</v>
      </c>
      <c r="D101" s="5"/>
      <c r="E101" s="2" t="s">
        <v>17</v>
      </c>
      <c r="F101" s="9"/>
      <c r="G101" s="22">
        <f t="shared" ref="G101:M101" si="22">G102+G103+G104</f>
        <v>0</v>
      </c>
      <c r="H101" s="46">
        <f t="shared" si="22"/>
        <v>0</v>
      </c>
      <c r="I101" s="22">
        <f t="shared" si="22"/>
        <v>1589883.1400000001</v>
      </c>
      <c r="J101" s="22">
        <f t="shared" si="22"/>
        <v>755939.17</v>
      </c>
      <c r="K101" s="22">
        <f t="shared" si="22"/>
        <v>0</v>
      </c>
      <c r="L101" s="22">
        <f t="shared" si="22"/>
        <v>0</v>
      </c>
      <c r="M101" s="37">
        <f t="shared" si="22"/>
        <v>0</v>
      </c>
    </row>
    <row r="102" spans="1:13" ht="255" customHeight="1">
      <c r="A102" s="4"/>
      <c r="B102" s="4" t="s">
        <v>335</v>
      </c>
      <c r="C102" s="4" t="s">
        <v>334</v>
      </c>
      <c r="D102" s="4"/>
      <c r="E102" s="2" t="s">
        <v>17</v>
      </c>
      <c r="F102" s="7" t="s">
        <v>146</v>
      </c>
      <c r="G102" s="24">
        <v>0</v>
      </c>
      <c r="H102" s="49">
        <v>0</v>
      </c>
      <c r="I102" s="24">
        <v>142040.14000000001</v>
      </c>
      <c r="J102" s="24">
        <v>170643.33</v>
      </c>
      <c r="K102" s="24">
        <v>0</v>
      </c>
      <c r="L102" s="24">
        <v>0</v>
      </c>
      <c r="M102" s="24">
        <v>0</v>
      </c>
    </row>
    <row r="103" spans="1:13" ht="270">
      <c r="A103" s="4"/>
      <c r="B103" s="18" t="s">
        <v>336</v>
      </c>
      <c r="C103" s="4" t="s">
        <v>147</v>
      </c>
      <c r="D103" s="4"/>
      <c r="E103" s="2" t="s">
        <v>17</v>
      </c>
      <c r="F103" s="7" t="s">
        <v>148</v>
      </c>
      <c r="G103" s="24">
        <v>0</v>
      </c>
      <c r="H103" s="25">
        <v>0</v>
      </c>
      <c r="I103" s="24">
        <v>160000</v>
      </c>
      <c r="J103" s="24">
        <v>80000</v>
      </c>
      <c r="K103" s="24">
        <v>0</v>
      </c>
      <c r="L103" s="24">
        <v>0</v>
      </c>
      <c r="M103" s="24">
        <v>0</v>
      </c>
    </row>
    <row r="104" spans="1:13" ht="256.5" customHeight="1">
      <c r="A104" s="4"/>
      <c r="B104" s="4" t="s">
        <v>335</v>
      </c>
      <c r="C104" s="4" t="s">
        <v>149</v>
      </c>
      <c r="D104" s="4"/>
      <c r="E104" s="2" t="s">
        <v>17</v>
      </c>
      <c r="F104" s="7" t="s">
        <v>150</v>
      </c>
      <c r="G104" s="24">
        <v>0</v>
      </c>
      <c r="H104" s="25">
        <v>0</v>
      </c>
      <c r="I104" s="24">
        <v>1287843</v>
      </c>
      <c r="J104" s="24">
        <v>505295.84</v>
      </c>
      <c r="K104" s="24">
        <v>0</v>
      </c>
      <c r="L104" s="24">
        <v>0</v>
      </c>
      <c r="M104" s="24">
        <v>0</v>
      </c>
    </row>
    <row r="105" spans="1:13" ht="57.75">
      <c r="A105" s="4"/>
      <c r="B105" s="4" t="s">
        <v>60</v>
      </c>
      <c r="C105" s="5" t="s">
        <v>151</v>
      </c>
      <c r="D105" s="4" t="s">
        <v>352</v>
      </c>
      <c r="E105" s="2" t="s">
        <v>17</v>
      </c>
      <c r="F105" s="9"/>
      <c r="G105" s="22">
        <f t="shared" ref="G105:M105" si="23">G106+G112</f>
        <v>761050.67</v>
      </c>
      <c r="H105" s="46">
        <f t="shared" si="23"/>
        <v>761050.67</v>
      </c>
      <c r="I105" s="22">
        <f>I106+I112+I117</f>
        <v>255.32999999999947</v>
      </c>
      <c r="J105" s="22">
        <f t="shared" si="23"/>
        <v>49262.01</v>
      </c>
      <c r="K105" s="22">
        <f t="shared" si="23"/>
        <v>0</v>
      </c>
      <c r="L105" s="22">
        <f t="shared" si="23"/>
        <v>0</v>
      </c>
      <c r="M105" s="22">
        <f t="shared" si="23"/>
        <v>0</v>
      </c>
    </row>
    <row r="106" spans="1:13" ht="85.5">
      <c r="A106" s="5"/>
      <c r="B106" s="5" t="s">
        <v>153</v>
      </c>
      <c r="C106" s="5" t="s">
        <v>152</v>
      </c>
      <c r="D106" s="5"/>
      <c r="E106" s="2" t="s">
        <v>17</v>
      </c>
      <c r="F106" s="5" t="s">
        <v>154</v>
      </c>
      <c r="G106" s="22">
        <f t="shared" ref="G106:M106" si="24">G108+G111</f>
        <v>0</v>
      </c>
      <c r="H106" s="46">
        <f t="shared" si="24"/>
        <v>0</v>
      </c>
      <c r="I106" s="22">
        <f t="shared" si="24"/>
        <v>-6379.1900000000005</v>
      </c>
      <c r="J106" s="22">
        <f t="shared" si="24"/>
        <v>5062.01</v>
      </c>
      <c r="K106" s="22">
        <f t="shared" si="24"/>
        <v>0</v>
      </c>
      <c r="L106" s="22">
        <f t="shared" si="24"/>
        <v>0</v>
      </c>
      <c r="M106" s="22">
        <f t="shared" si="24"/>
        <v>0</v>
      </c>
    </row>
    <row r="107" spans="1:13" ht="60">
      <c r="A107" s="5"/>
      <c r="B107" s="4" t="s">
        <v>155</v>
      </c>
      <c r="C107" s="4" t="s">
        <v>156</v>
      </c>
      <c r="D107" s="5"/>
      <c r="E107" s="2" t="s">
        <v>17</v>
      </c>
      <c r="F107" s="5"/>
      <c r="G107" s="24">
        <v>0</v>
      </c>
      <c r="H107" s="47">
        <v>0</v>
      </c>
      <c r="I107" s="24">
        <v>0</v>
      </c>
      <c r="J107" s="24">
        <v>0</v>
      </c>
      <c r="K107" s="24">
        <v>0</v>
      </c>
      <c r="L107" s="24">
        <v>0</v>
      </c>
      <c r="M107" s="38">
        <v>0</v>
      </c>
    </row>
    <row r="108" spans="1:13" ht="105">
      <c r="A108" s="4"/>
      <c r="B108" s="4" t="s">
        <v>155</v>
      </c>
      <c r="C108" s="4" t="s">
        <v>157</v>
      </c>
      <c r="D108" s="4"/>
      <c r="E108" s="2" t="s">
        <v>17</v>
      </c>
      <c r="F108" s="7" t="s">
        <v>64</v>
      </c>
      <c r="G108" s="24">
        <v>0</v>
      </c>
      <c r="H108" s="47">
        <v>0</v>
      </c>
      <c r="I108" s="24">
        <v>-7700</v>
      </c>
      <c r="J108" s="24">
        <v>4700</v>
      </c>
      <c r="K108" s="24">
        <v>0</v>
      </c>
      <c r="L108" s="24">
        <v>0</v>
      </c>
      <c r="M108" s="38">
        <v>0</v>
      </c>
    </row>
    <row r="109" spans="1:13" ht="120">
      <c r="A109" s="4"/>
      <c r="B109" s="4" t="s">
        <v>155</v>
      </c>
      <c r="C109" s="4" t="s">
        <v>158</v>
      </c>
      <c r="D109" s="4"/>
      <c r="E109" s="2" t="s">
        <v>17</v>
      </c>
      <c r="F109" s="7" t="s">
        <v>159</v>
      </c>
      <c r="G109" s="24">
        <v>0</v>
      </c>
      <c r="H109" s="47">
        <v>0</v>
      </c>
      <c r="I109" s="24">
        <v>0</v>
      </c>
      <c r="J109" s="24">
        <v>0</v>
      </c>
      <c r="K109" s="24">
        <v>0</v>
      </c>
      <c r="L109" s="24">
        <v>0</v>
      </c>
      <c r="M109" s="38">
        <v>0</v>
      </c>
    </row>
    <row r="110" spans="1:13" ht="120">
      <c r="A110" s="4"/>
      <c r="B110" s="4" t="s">
        <v>160</v>
      </c>
      <c r="C110" s="4" t="s">
        <v>161</v>
      </c>
      <c r="D110" s="4"/>
      <c r="E110" s="2" t="s">
        <v>17</v>
      </c>
      <c r="F110" s="7" t="s">
        <v>92</v>
      </c>
      <c r="G110" s="24">
        <v>0</v>
      </c>
      <c r="H110" s="47">
        <v>0</v>
      </c>
      <c r="I110" s="24">
        <v>0</v>
      </c>
      <c r="J110" s="24">
        <v>0</v>
      </c>
      <c r="K110" s="24">
        <v>0</v>
      </c>
      <c r="L110" s="24">
        <v>0</v>
      </c>
      <c r="M110" s="38">
        <v>0</v>
      </c>
    </row>
    <row r="111" spans="1:13" ht="120">
      <c r="A111" s="4"/>
      <c r="B111" s="4" t="s">
        <v>155</v>
      </c>
      <c r="C111" s="4" t="s">
        <v>162</v>
      </c>
      <c r="D111" s="4"/>
      <c r="E111" s="2" t="s">
        <v>17</v>
      </c>
      <c r="F111" s="7" t="s">
        <v>71</v>
      </c>
      <c r="G111" s="24">
        <v>0</v>
      </c>
      <c r="H111" s="47">
        <v>0</v>
      </c>
      <c r="I111" s="24">
        <v>1320.81</v>
      </c>
      <c r="J111" s="24">
        <v>362.01</v>
      </c>
      <c r="K111" s="24">
        <v>0</v>
      </c>
      <c r="L111" s="24">
        <v>0</v>
      </c>
      <c r="M111" s="38">
        <v>0</v>
      </c>
    </row>
    <row r="112" spans="1:13" ht="57">
      <c r="A112" s="4"/>
      <c r="B112" s="5" t="s">
        <v>169</v>
      </c>
      <c r="C112" s="5" t="s">
        <v>163</v>
      </c>
      <c r="D112" s="4"/>
      <c r="E112" s="2" t="s">
        <v>17</v>
      </c>
      <c r="F112" s="7"/>
      <c r="G112" s="22">
        <f t="shared" ref="G112:M112" si="25">G113+G114+G115+G116+G117</f>
        <v>761050.67</v>
      </c>
      <c r="H112" s="46">
        <f t="shared" si="25"/>
        <v>761050.67</v>
      </c>
      <c r="I112" s="22">
        <f>I113+I114+I115+I116</f>
        <v>3634.52</v>
      </c>
      <c r="J112" s="22">
        <f t="shared" si="25"/>
        <v>44200</v>
      </c>
      <c r="K112" s="22">
        <f t="shared" si="25"/>
        <v>0</v>
      </c>
      <c r="L112" s="22">
        <f t="shared" si="25"/>
        <v>0</v>
      </c>
      <c r="M112" s="22">
        <f t="shared" si="25"/>
        <v>0</v>
      </c>
    </row>
    <row r="113" spans="1:13" ht="105">
      <c r="A113" s="4"/>
      <c r="B113" s="4" t="s">
        <v>164</v>
      </c>
      <c r="C113" s="4" t="s">
        <v>165</v>
      </c>
      <c r="D113" s="4"/>
      <c r="E113" s="2" t="s">
        <v>17</v>
      </c>
      <c r="F113" s="7" t="s">
        <v>64</v>
      </c>
      <c r="G113" s="24">
        <v>0</v>
      </c>
      <c r="H113" s="47">
        <v>0</v>
      </c>
      <c r="I113" s="24">
        <v>3634.52</v>
      </c>
      <c r="J113" s="24">
        <v>0</v>
      </c>
      <c r="K113" s="24">
        <v>0</v>
      </c>
      <c r="L113" s="24">
        <v>0</v>
      </c>
      <c r="M113" s="38">
        <v>0</v>
      </c>
    </row>
    <row r="114" spans="1:13" ht="120">
      <c r="A114" s="4"/>
      <c r="B114" s="4" t="s">
        <v>164</v>
      </c>
      <c r="C114" s="4" t="s">
        <v>166</v>
      </c>
      <c r="D114" s="4"/>
      <c r="E114" s="2" t="s">
        <v>17</v>
      </c>
      <c r="F114" s="7" t="s">
        <v>159</v>
      </c>
      <c r="G114" s="24">
        <v>753050.67</v>
      </c>
      <c r="H114" s="25">
        <v>753050.67</v>
      </c>
      <c r="I114" s="24">
        <v>0</v>
      </c>
      <c r="J114" s="24">
        <v>0</v>
      </c>
      <c r="K114" s="24">
        <v>0</v>
      </c>
      <c r="L114" s="24">
        <v>0</v>
      </c>
      <c r="M114" s="38">
        <v>0</v>
      </c>
    </row>
    <row r="115" spans="1:13" ht="120">
      <c r="A115" s="4"/>
      <c r="B115" s="4" t="s">
        <v>167</v>
      </c>
      <c r="C115" s="4" t="s">
        <v>168</v>
      </c>
      <c r="D115" s="4"/>
      <c r="E115" s="2" t="s">
        <v>17</v>
      </c>
      <c r="F115" s="7" t="s">
        <v>92</v>
      </c>
      <c r="G115" s="24">
        <v>8000</v>
      </c>
      <c r="H115" s="47">
        <v>8000</v>
      </c>
      <c r="I115" s="24">
        <v>0</v>
      </c>
      <c r="J115" s="24">
        <v>0</v>
      </c>
      <c r="K115" s="26">
        <v>0</v>
      </c>
      <c r="L115" s="26">
        <v>0</v>
      </c>
      <c r="M115" s="32">
        <v>0</v>
      </c>
    </row>
    <row r="116" spans="1:13" ht="120">
      <c r="A116" s="4"/>
      <c r="B116" s="4" t="s">
        <v>169</v>
      </c>
      <c r="C116" s="4" t="s">
        <v>170</v>
      </c>
      <c r="D116" s="4"/>
      <c r="E116" s="2" t="s">
        <v>17</v>
      </c>
      <c r="F116" s="7" t="s">
        <v>71</v>
      </c>
      <c r="G116" s="26">
        <v>0</v>
      </c>
      <c r="H116" s="25">
        <v>0</v>
      </c>
      <c r="I116" s="26">
        <v>0</v>
      </c>
      <c r="J116" s="24">
        <v>44200</v>
      </c>
      <c r="K116" s="26">
        <v>0</v>
      </c>
      <c r="L116" s="26">
        <v>0</v>
      </c>
      <c r="M116" s="32">
        <v>0</v>
      </c>
    </row>
    <row r="117" spans="1:13" ht="153.75" customHeight="1">
      <c r="A117" s="4"/>
      <c r="B117" s="4" t="s">
        <v>171</v>
      </c>
      <c r="C117" s="4" t="s">
        <v>172</v>
      </c>
      <c r="D117" s="5"/>
      <c r="E117" s="2" t="s">
        <v>17</v>
      </c>
      <c r="F117" s="7" t="s">
        <v>64</v>
      </c>
      <c r="G117" s="24">
        <v>0</v>
      </c>
      <c r="H117" s="25">
        <v>0</v>
      </c>
      <c r="I117" s="24">
        <v>3000</v>
      </c>
      <c r="J117" s="24">
        <v>0</v>
      </c>
      <c r="K117" s="26">
        <v>0</v>
      </c>
      <c r="L117" s="26">
        <v>0</v>
      </c>
      <c r="M117" s="32">
        <v>0</v>
      </c>
    </row>
    <row r="118" spans="1:13" ht="99.75">
      <c r="A118" s="4"/>
      <c r="B118" s="5" t="s">
        <v>154</v>
      </c>
      <c r="C118" s="5" t="s">
        <v>173</v>
      </c>
      <c r="D118" s="5" t="s">
        <v>174</v>
      </c>
      <c r="E118" s="2" t="s">
        <v>17</v>
      </c>
      <c r="F118" s="9" t="s">
        <v>64</v>
      </c>
      <c r="G118" s="22">
        <f t="shared" ref="G118:M118" si="26">G119+G185+G187+G191</f>
        <v>650296917.83000004</v>
      </c>
      <c r="H118" s="46">
        <f t="shared" si="26"/>
        <v>650296917.71999991</v>
      </c>
      <c r="I118" s="22">
        <f t="shared" si="26"/>
        <v>364356327.01000005</v>
      </c>
      <c r="J118" s="22">
        <f t="shared" si="26"/>
        <v>583850924.56999993</v>
      </c>
      <c r="K118" s="22">
        <f t="shared" si="26"/>
        <v>621020135.66999996</v>
      </c>
      <c r="L118" s="22">
        <f t="shared" si="26"/>
        <v>530565182.67999995</v>
      </c>
      <c r="M118" s="22">
        <f t="shared" si="26"/>
        <v>441543171.62</v>
      </c>
    </row>
    <row r="119" spans="1:13" ht="171">
      <c r="A119" s="4"/>
      <c r="B119" s="4" t="s">
        <v>52</v>
      </c>
      <c r="C119" s="5" t="s">
        <v>175</v>
      </c>
      <c r="D119" s="5" t="s">
        <v>176</v>
      </c>
      <c r="E119" s="2" t="s">
        <v>17</v>
      </c>
      <c r="F119" s="9" t="s">
        <v>75</v>
      </c>
      <c r="G119" s="22">
        <f>G120+G123+G159+G165+G166+G170+G172+G180+G181</f>
        <v>663529978.19000006</v>
      </c>
      <c r="H119" s="46">
        <f>H120+H123+H159+H165+H166+H170+H172+H180+H181</f>
        <v>663529978.07999992</v>
      </c>
      <c r="I119" s="22">
        <f>I120+I123+I159+I165+I166+I170+I172+I180+I181</f>
        <v>377589210.10000002</v>
      </c>
      <c r="J119" s="22">
        <f>J120+J123+J158+J171</f>
        <v>595880616.77999997</v>
      </c>
      <c r="K119" s="22">
        <f>K120+K123+K159+K165+K166+K170+K172+K180+K184</f>
        <v>621020135.66999996</v>
      </c>
      <c r="L119" s="22">
        <f>L120+L123+L159+L165+L166+L170+L172+L180+L184</f>
        <v>530565182.67999995</v>
      </c>
      <c r="M119" s="22">
        <f>M120+M123+M159+M165+M166+M170+M172+M180+M184</f>
        <v>441543171.62</v>
      </c>
    </row>
    <row r="120" spans="1:13" ht="57">
      <c r="A120" s="4"/>
      <c r="B120" s="5" t="s">
        <v>177</v>
      </c>
      <c r="C120" s="5" t="s">
        <v>344</v>
      </c>
      <c r="D120" s="5"/>
      <c r="E120" s="2" t="s">
        <v>17</v>
      </c>
      <c r="F120" s="7"/>
      <c r="G120" s="22">
        <f t="shared" ref="G120:M120" si="27">G121+G122</f>
        <v>202743037.86000001</v>
      </c>
      <c r="H120" s="46">
        <f t="shared" si="27"/>
        <v>202743037.86000001</v>
      </c>
      <c r="I120" s="22">
        <f t="shared" si="27"/>
        <v>135426097.86000001</v>
      </c>
      <c r="J120" s="22">
        <f t="shared" si="27"/>
        <v>189837749</v>
      </c>
      <c r="K120" s="22">
        <f t="shared" si="27"/>
        <v>204623499.59</v>
      </c>
      <c r="L120" s="22">
        <f t="shared" si="27"/>
        <v>148624600</v>
      </c>
      <c r="M120" s="22">
        <f t="shared" si="27"/>
        <v>148624600</v>
      </c>
    </row>
    <row r="121" spans="1:13" ht="120">
      <c r="A121" s="4"/>
      <c r="B121" s="4" t="s">
        <v>178</v>
      </c>
      <c r="C121" s="4" t="s">
        <v>179</v>
      </c>
      <c r="D121" s="4"/>
      <c r="E121" s="2" t="s">
        <v>17</v>
      </c>
      <c r="F121" s="7" t="s">
        <v>159</v>
      </c>
      <c r="G121" s="24">
        <v>160866300</v>
      </c>
      <c r="H121" s="25">
        <v>160866300</v>
      </c>
      <c r="I121" s="24">
        <v>107244200</v>
      </c>
      <c r="J121" s="24">
        <v>151945400</v>
      </c>
      <c r="K121" s="42">
        <v>164712700</v>
      </c>
      <c r="L121" s="26">
        <v>148624600</v>
      </c>
      <c r="M121" s="32">
        <v>148624600</v>
      </c>
    </row>
    <row r="122" spans="1:13" ht="120">
      <c r="A122" s="4"/>
      <c r="B122" s="4" t="s">
        <v>180</v>
      </c>
      <c r="C122" s="4" t="s">
        <v>181</v>
      </c>
      <c r="D122" s="4"/>
      <c r="E122" s="2" t="s">
        <v>17</v>
      </c>
      <c r="F122" s="7" t="s">
        <v>159</v>
      </c>
      <c r="G122" s="24">
        <v>41876737.859999999</v>
      </c>
      <c r="H122" s="25">
        <v>41876737.859999999</v>
      </c>
      <c r="I122" s="24">
        <v>28181897.859999999</v>
      </c>
      <c r="J122" s="24">
        <v>37892349</v>
      </c>
      <c r="K122" s="42">
        <v>39910799.590000004</v>
      </c>
      <c r="L122" s="26">
        <v>0</v>
      </c>
      <c r="M122" s="32">
        <v>0</v>
      </c>
    </row>
    <row r="123" spans="1:13" ht="72.75" customHeight="1">
      <c r="A123" s="4"/>
      <c r="B123" s="5" t="s">
        <v>182</v>
      </c>
      <c r="C123" s="5" t="s">
        <v>345</v>
      </c>
      <c r="D123" s="5"/>
      <c r="E123" s="2" t="s">
        <v>17</v>
      </c>
      <c r="F123" s="7"/>
      <c r="G123" s="22">
        <f t="shared" ref="G123:M123" si="28">G124+G125+G128+G131+G134+G137+G140+G143+G144+G147+G151</f>
        <v>127407613.12</v>
      </c>
      <c r="H123" s="46">
        <f t="shared" si="28"/>
        <v>127407613.09</v>
      </c>
      <c r="I123" s="22">
        <f t="shared" si="28"/>
        <v>39270022.810000002</v>
      </c>
      <c r="J123" s="22">
        <f t="shared" si="28"/>
        <v>101516698.82000001</v>
      </c>
      <c r="K123" s="22">
        <f t="shared" si="28"/>
        <v>90535034.290000007</v>
      </c>
      <c r="L123" s="22">
        <f>L124+L125+L128+L131+L134+L137+L140+L143+L144+L147+L151</f>
        <v>80145568.390000001</v>
      </c>
      <c r="M123" s="22">
        <f t="shared" si="28"/>
        <v>2193891.08</v>
      </c>
    </row>
    <row r="124" spans="1:13" ht="174" customHeight="1">
      <c r="A124" s="5"/>
      <c r="B124" s="5" t="s">
        <v>183</v>
      </c>
      <c r="C124" s="5" t="s">
        <v>184</v>
      </c>
      <c r="D124" s="5"/>
      <c r="E124" s="2" t="s">
        <v>17</v>
      </c>
      <c r="F124" s="9" t="s">
        <v>75</v>
      </c>
      <c r="G124" s="22">
        <v>15167874</v>
      </c>
      <c r="H124" s="50">
        <v>15167874</v>
      </c>
      <c r="I124" s="22">
        <v>0</v>
      </c>
      <c r="J124" s="22">
        <v>0</v>
      </c>
      <c r="K124" s="22">
        <v>0</v>
      </c>
      <c r="L124" s="22">
        <v>0</v>
      </c>
      <c r="M124" s="22">
        <v>0</v>
      </c>
    </row>
    <row r="125" spans="1:13" ht="104.25" customHeight="1">
      <c r="A125" s="5"/>
      <c r="B125" s="5" t="s">
        <v>311</v>
      </c>
      <c r="C125" s="5" t="s">
        <v>185</v>
      </c>
      <c r="D125" s="5"/>
      <c r="E125" s="2" t="s">
        <v>17</v>
      </c>
      <c r="F125" s="9"/>
      <c r="G125" s="22">
        <f t="shared" ref="G125:M125" si="29">G126+G127</f>
        <v>19977015.579999998</v>
      </c>
      <c r="H125" s="46">
        <f t="shared" si="29"/>
        <v>19977015.579999998</v>
      </c>
      <c r="I125" s="22">
        <f t="shared" si="29"/>
        <v>510018.02</v>
      </c>
      <c r="J125" s="22">
        <f t="shared" si="29"/>
        <v>40974726.719999999</v>
      </c>
      <c r="K125" s="22">
        <f t="shared" si="29"/>
        <v>31650000</v>
      </c>
      <c r="L125" s="22">
        <f t="shared" si="29"/>
        <v>60793431.409999996</v>
      </c>
      <c r="M125" s="22">
        <f t="shared" si="29"/>
        <v>0</v>
      </c>
    </row>
    <row r="126" spans="1:13" ht="120">
      <c r="A126" s="5"/>
      <c r="B126" s="4" t="s">
        <v>186</v>
      </c>
      <c r="C126" s="4" t="s">
        <v>187</v>
      </c>
      <c r="D126" s="5"/>
      <c r="E126" s="2" t="s">
        <v>17</v>
      </c>
      <c r="F126" s="7" t="s">
        <v>159</v>
      </c>
      <c r="G126" s="24"/>
      <c r="H126" s="25"/>
      <c r="I126" s="24"/>
      <c r="J126" s="24">
        <v>40974726.719999999</v>
      </c>
      <c r="K126" s="26"/>
      <c r="L126" s="26"/>
      <c r="M126" s="32"/>
    </row>
    <row r="127" spans="1:13" ht="165">
      <c r="A127" s="5"/>
      <c r="B127" s="4" t="s">
        <v>188</v>
      </c>
      <c r="C127" s="4" t="s">
        <v>189</v>
      </c>
      <c r="D127" s="5"/>
      <c r="E127" s="2" t="s">
        <v>17</v>
      </c>
      <c r="F127" s="7" t="s">
        <v>75</v>
      </c>
      <c r="G127" s="24">
        <v>19977015.579999998</v>
      </c>
      <c r="H127" s="25">
        <v>19977015.579999998</v>
      </c>
      <c r="I127" s="24">
        <v>510018.02</v>
      </c>
      <c r="J127" s="24">
        <v>0</v>
      </c>
      <c r="K127" s="26">
        <v>31650000</v>
      </c>
      <c r="L127" s="26">
        <v>60793431.409999996</v>
      </c>
      <c r="M127" s="32">
        <v>0</v>
      </c>
    </row>
    <row r="128" spans="1:13" ht="216" customHeight="1">
      <c r="A128" s="5"/>
      <c r="B128" s="5" t="s">
        <v>190</v>
      </c>
      <c r="C128" s="5" t="s">
        <v>191</v>
      </c>
      <c r="D128" s="5"/>
      <c r="E128" s="2" t="s">
        <v>17</v>
      </c>
      <c r="F128" s="9"/>
      <c r="G128" s="22">
        <f t="shared" ref="G128:M128" si="30">G129+G130</f>
        <v>5944585.4299999997</v>
      </c>
      <c r="H128" s="46">
        <f t="shared" si="30"/>
        <v>5944585.4299999997</v>
      </c>
      <c r="I128" s="22">
        <f t="shared" si="30"/>
        <v>5944585.4299999997</v>
      </c>
      <c r="J128" s="22">
        <f t="shared" si="30"/>
        <v>5505032.5499999998</v>
      </c>
      <c r="K128" s="22">
        <f t="shared" si="30"/>
        <v>10580751.890000001</v>
      </c>
      <c r="L128" s="22">
        <f t="shared" si="30"/>
        <v>0</v>
      </c>
      <c r="M128" s="22">
        <f t="shared" si="30"/>
        <v>0</v>
      </c>
    </row>
    <row r="129" spans="1:13" ht="210">
      <c r="A129" s="5"/>
      <c r="B129" s="4" t="s">
        <v>190</v>
      </c>
      <c r="C129" s="4" t="s">
        <v>192</v>
      </c>
      <c r="D129" s="4"/>
      <c r="E129" s="2" t="s">
        <v>17</v>
      </c>
      <c r="F129" s="7" t="s">
        <v>159</v>
      </c>
      <c r="G129" s="24">
        <v>0</v>
      </c>
      <c r="H129" s="49">
        <v>0</v>
      </c>
      <c r="I129" s="24">
        <v>0</v>
      </c>
      <c r="J129" s="24">
        <v>5505032.5499999998</v>
      </c>
      <c r="K129" s="24">
        <v>0</v>
      </c>
      <c r="L129" s="24">
        <v>0</v>
      </c>
      <c r="M129" s="24">
        <v>0</v>
      </c>
    </row>
    <row r="130" spans="1:13" ht="210">
      <c r="A130" s="5"/>
      <c r="B130" s="4" t="s">
        <v>193</v>
      </c>
      <c r="C130" s="4" t="s">
        <v>194</v>
      </c>
      <c r="D130" s="4"/>
      <c r="E130" s="2" t="s">
        <v>17</v>
      </c>
      <c r="F130" s="7" t="s">
        <v>75</v>
      </c>
      <c r="G130" s="24">
        <v>5944585.4299999997</v>
      </c>
      <c r="H130" s="25">
        <v>5944585.4299999997</v>
      </c>
      <c r="I130" s="24">
        <v>5944585.4299999997</v>
      </c>
      <c r="J130" s="24">
        <v>0</v>
      </c>
      <c r="K130" s="26">
        <v>10580751.890000001</v>
      </c>
      <c r="L130" s="26">
        <v>0</v>
      </c>
      <c r="M130" s="32">
        <v>0</v>
      </c>
    </row>
    <row r="131" spans="1:13" ht="142.5">
      <c r="A131" s="5"/>
      <c r="B131" s="5" t="s">
        <v>312</v>
      </c>
      <c r="C131" s="5" t="s">
        <v>195</v>
      </c>
      <c r="D131" s="5"/>
      <c r="E131" s="2" t="s">
        <v>17</v>
      </c>
      <c r="F131" s="9"/>
      <c r="G131" s="22">
        <f t="shared" ref="G131:K131" si="31">G132+G133</f>
        <v>2408919.2000000002</v>
      </c>
      <c r="H131" s="46">
        <f t="shared" si="31"/>
        <v>2408919.2000000002</v>
      </c>
      <c r="I131" s="22">
        <f t="shared" si="31"/>
        <v>2390921.02</v>
      </c>
      <c r="J131" s="22">
        <f t="shared" si="31"/>
        <v>2630898.9900000002</v>
      </c>
      <c r="K131" s="22">
        <f t="shared" si="31"/>
        <v>2363292.9300000002</v>
      </c>
      <c r="L131" s="22">
        <f>L132+L133</f>
        <v>2670060.62</v>
      </c>
      <c r="M131" s="22">
        <f>M132+M133</f>
        <v>0</v>
      </c>
    </row>
    <row r="132" spans="1:13" ht="135">
      <c r="A132" s="5"/>
      <c r="B132" s="4" t="s">
        <v>196</v>
      </c>
      <c r="C132" s="4" t="s">
        <v>197</v>
      </c>
      <c r="D132" s="4"/>
      <c r="E132" s="2" t="s">
        <v>17</v>
      </c>
      <c r="F132" s="7" t="s">
        <v>159</v>
      </c>
      <c r="G132" s="24"/>
      <c r="H132" s="25"/>
      <c r="I132" s="24"/>
      <c r="J132" s="24">
        <v>2630898.9900000002</v>
      </c>
      <c r="K132" s="26"/>
      <c r="L132" s="26"/>
      <c r="M132" s="32"/>
    </row>
    <row r="133" spans="1:13" ht="135">
      <c r="A133" s="4"/>
      <c r="B133" s="4" t="s">
        <v>198</v>
      </c>
      <c r="C133" s="4" t="s">
        <v>199</v>
      </c>
      <c r="D133" s="4"/>
      <c r="E133" s="2" t="s">
        <v>17</v>
      </c>
      <c r="F133" s="7" t="s">
        <v>200</v>
      </c>
      <c r="G133" s="24">
        <v>2408919.2000000002</v>
      </c>
      <c r="H133" s="25">
        <v>2408919.2000000002</v>
      </c>
      <c r="I133" s="24">
        <v>2390921.02</v>
      </c>
      <c r="J133" s="24">
        <v>0</v>
      </c>
      <c r="K133" s="26">
        <v>2363292.9300000002</v>
      </c>
      <c r="L133" s="26">
        <v>2670060.62</v>
      </c>
      <c r="M133" s="32">
        <v>0</v>
      </c>
    </row>
    <row r="134" spans="1:13" ht="199.5">
      <c r="A134" s="4"/>
      <c r="B134" s="5" t="s">
        <v>202</v>
      </c>
      <c r="C134" s="5" t="s">
        <v>201</v>
      </c>
      <c r="D134" s="5"/>
      <c r="E134" s="2" t="s">
        <v>17</v>
      </c>
      <c r="F134" s="9"/>
      <c r="G134" s="22">
        <f t="shared" ref="G134:M134" si="32">G135+G136</f>
        <v>0</v>
      </c>
      <c r="H134" s="46">
        <f t="shared" si="32"/>
        <v>0</v>
      </c>
      <c r="I134" s="22">
        <f t="shared" si="32"/>
        <v>0</v>
      </c>
      <c r="J134" s="22">
        <f t="shared" si="32"/>
        <v>3113146.92</v>
      </c>
      <c r="K134" s="22">
        <f t="shared" si="32"/>
        <v>0</v>
      </c>
      <c r="L134" s="22">
        <f t="shared" si="32"/>
        <v>0</v>
      </c>
      <c r="M134" s="22">
        <f t="shared" si="32"/>
        <v>0</v>
      </c>
    </row>
    <row r="135" spans="1:13" ht="166.5" customHeight="1">
      <c r="A135" s="4"/>
      <c r="B135" s="4" t="s">
        <v>203</v>
      </c>
      <c r="C135" s="4" t="s">
        <v>204</v>
      </c>
      <c r="D135" s="4"/>
      <c r="E135" s="2" t="s">
        <v>17</v>
      </c>
      <c r="F135" s="7" t="s">
        <v>159</v>
      </c>
      <c r="G135" s="24">
        <v>0</v>
      </c>
      <c r="H135" s="49">
        <v>0</v>
      </c>
      <c r="I135" s="24">
        <v>0</v>
      </c>
      <c r="J135" s="24">
        <v>3113146.92</v>
      </c>
      <c r="K135" s="24">
        <v>0</v>
      </c>
      <c r="L135" s="24">
        <v>0</v>
      </c>
      <c r="M135" s="24">
        <v>0</v>
      </c>
    </row>
    <row r="136" spans="1:13" ht="165" customHeight="1">
      <c r="A136" s="4"/>
      <c r="B136" s="4" t="s">
        <v>205</v>
      </c>
      <c r="C136" s="4" t="s">
        <v>206</v>
      </c>
      <c r="D136" s="4"/>
      <c r="E136" s="2" t="s">
        <v>17</v>
      </c>
      <c r="F136" s="7" t="s">
        <v>71</v>
      </c>
      <c r="G136" s="24">
        <v>0</v>
      </c>
      <c r="H136" s="49">
        <v>0</v>
      </c>
      <c r="I136" s="24">
        <v>0</v>
      </c>
      <c r="J136" s="24">
        <v>0</v>
      </c>
      <c r="K136" s="24">
        <v>0</v>
      </c>
      <c r="L136" s="24">
        <v>0</v>
      </c>
      <c r="M136" s="24">
        <v>0</v>
      </c>
    </row>
    <row r="137" spans="1:13" ht="128.25">
      <c r="A137" s="4"/>
      <c r="B137" s="5" t="s">
        <v>208</v>
      </c>
      <c r="C137" s="5" t="s">
        <v>207</v>
      </c>
      <c r="D137" s="5"/>
      <c r="E137" s="2" t="s">
        <v>17</v>
      </c>
      <c r="F137" s="9"/>
      <c r="G137" s="22">
        <f t="shared" ref="G137:M137" si="33">G138+G139</f>
        <v>0</v>
      </c>
      <c r="H137" s="46">
        <f t="shared" si="33"/>
        <v>0</v>
      </c>
      <c r="I137" s="22">
        <f t="shared" si="33"/>
        <v>0</v>
      </c>
      <c r="J137" s="22">
        <f t="shared" si="33"/>
        <v>3785022.39</v>
      </c>
      <c r="K137" s="22">
        <f t="shared" si="33"/>
        <v>0</v>
      </c>
      <c r="L137" s="22">
        <f t="shared" si="33"/>
        <v>0</v>
      </c>
      <c r="M137" s="37">
        <f t="shared" si="33"/>
        <v>0</v>
      </c>
    </row>
    <row r="138" spans="1:13" ht="120">
      <c r="A138" s="5"/>
      <c r="B138" s="4" t="s">
        <v>208</v>
      </c>
      <c r="C138" s="4" t="s">
        <v>209</v>
      </c>
      <c r="D138" s="4"/>
      <c r="E138" s="2" t="s">
        <v>17</v>
      </c>
      <c r="F138" s="7" t="s">
        <v>159</v>
      </c>
      <c r="G138" s="24"/>
      <c r="H138" s="25"/>
      <c r="I138" s="24"/>
      <c r="J138" s="24">
        <v>3785022.39</v>
      </c>
      <c r="K138" s="26"/>
      <c r="L138" s="26"/>
      <c r="M138" s="32"/>
    </row>
    <row r="139" spans="1:13" ht="120">
      <c r="A139" s="5"/>
      <c r="B139" s="4" t="s">
        <v>210</v>
      </c>
      <c r="C139" s="4" t="s">
        <v>211</v>
      </c>
      <c r="D139" s="4"/>
      <c r="E139" s="2" t="s">
        <v>17</v>
      </c>
      <c r="F139" s="7" t="s">
        <v>71</v>
      </c>
      <c r="G139" s="24">
        <v>0</v>
      </c>
      <c r="H139" s="25"/>
      <c r="I139" s="24">
        <v>0</v>
      </c>
      <c r="J139" s="24"/>
      <c r="K139" s="26"/>
      <c r="L139" s="26"/>
      <c r="M139" s="32"/>
    </row>
    <row r="140" spans="1:13" ht="159" customHeight="1">
      <c r="A140" s="4"/>
      <c r="B140" s="5" t="s">
        <v>213</v>
      </c>
      <c r="C140" s="5" t="s">
        <v>212</v>
      </c>
      <c r="D140" s="5"/>
      <c r="E140" s="2" t="s">
        <v>17</v>
      </c>
      <c r="F140" s="9"/>
      <c r="G140" s="22">
        <f t="shared" ref="G140:M140" si="34">G141+G142</f>
        <v>14488014.949999999</v>
      </c>
      <c r="H140" s="46">
        <f t="shared" si="34"/>
        <v>14488014.949999999</v>
      </c>
      <c r="I140" s="22">
        <f t="shared" si="34"/>
        <v>7077728.29</v>
      </c>
      <c r="J140" s="22">
        <f t="shared" si="34"/>
        <v>10591635.24</v>
      </c>
      <c r="K140" s="22">
        <f t="shared" si="34"/>
        <v>15067627.550000001</v>
      </c>
      <c r="L140" s="22">
        <f t="shared" si="34"/>
        <v>15490836.75</v>
      </c>
      <c r="M140" s="22">
        <f t="shared" si="34"/>
        <v>1084358.57</v>
      </c>
    </row>
    <row r="141" spans="1:13" ht="165">
      <c r="A141" s="4"/>
      <c r="B141" s="4" t="s">
        <v>307</v>
      </c>
      <c r="C141" s="4" t="s">
        <v>214</v>
      </c>
      <c r="D141" s="4"/>
      <c r="E141" s="2" t="s">
        <v>17</v>
      </c>
      <c r="F141" s="7" t="s">
        <v>159</v>
      </c>
      <c r="G141" s="24">
        <v>0</v>
      </c>
      <c r="H141" s="25"/>
      <c r="I141" s="24"/>
      <c r="J141" s="24">
        <v>10591635.24</v>
      </c>
      <c r="K141" s="26"/>
      <c r="L141" s="26"/>
      <c r="M141" s="32"/>
    </row>
    <row r="142" spans="1:13" ht="165">
      <c r="A142" s="4"/>
      <c r="B142" s="4" t="s">
        <v>215</v>
      </c>
      <c r="C142" s="17" t="s">
        <v>216</v>
      </c>
      <c r="D142" s="4"/>
      <c r="E142" s="2" t="s">
        <v>17</v>
      </c>
      <c r="F142" s="7" t="s">
        <v>71</v>
      </c>
      <c r="G142" s="24">
        <v>14488014.949999999</v>
      </c>
      <c r="H142" s="25">
        <v>14488014.949999999</v>
      </c>
      <c r="I142" s="24">
        <v>7077728.29</v>
      </c>
      <c r="J142" s="24">
        <v>0</v>
      </c>
      <c r="K142" s="26">
        <v>15067627.550000001</v>
      </c>
      <c r="L142" s="26">
        <v>15490836.75</v>
      </c>
      <c r="M142" s="32">
        <v>1084358.57</v>
      </c>
    </row>
    <row r="143" spans="1:13" ht="156.75">
      <c r="A143" s="4"/>
      <c r="B143" s="5" t="s">
        <v>217</v>
      </c>
      <c r="C143" s="5" t="s">
        <v>218</v>
      </c>
      <c r="D143" s="5"/>
      <c r="E143" s="2" t="s">
        <v>17</v>
      </c>
      <c r="F143" s="10" t="s">
        <v>92</v>
      </c>
      <c r="G143" s="22">
        <v>1572020</v>
      </c>
      <c r="H143" s="50">
        <v>1572020</v>
      </c>
      <c r="I143" s="22">
        <v>1572020</v>
      </c>
      <c r="J143" s="22">
        <v>0</v>
      </c>
      <c r="K143" s="24">
        <v>0</v>
      </c>
      <c r="L143" s="24">
        <v>0</v>
      </c>
      <c r="M143" s="24">
        <v>0</v>
      </c>
    </row>
    <row r="144" spans="1:13" ht="85.5">
      <c r="A144" s="4"/>
      <c r="B144" s="5" t="s">
        <v>310</v>
      </c>
      <c r="C144" s="5" t="s">
        <v>219</v>
      </c>
      <c r="D144" s="5"/>
      <c r="E144" s="2" t="s">
        <v>17</v>
      </c>
      <c r="F144" s="10"/>
      <c r="G144" s="22">
        <f t="shared" ref="G144:M144" si="35">G145+G146</f>
        <v>0</v>
      </c>
      <c r="H144" s="46">
        <f t="shared" si="35"/>
        <v>0</v>
      </c>
      <c r="I144" s="22">
        <f t="shared" si="35"/>
        <v>0</v>
      </c>
      <c r="J144" s="22">
        <f t="shared" si="35"/>
        <v>738825.29</v>
      </c>
      <c r="K144" s="22">
        <f t="shared" si="35"/>
        <v>0</v>
      </c>
      <c r="L144" s="22">
        <f t="shared" si="35"/>
        <v>0</v>
      </c>
      <c r="M144" s="22">
        <f t="shared" si="35"/>
        <v>0</v>
      </c>
    </row>
    <row r="145" spans="1:13" ht="120">
      <c r="A145" s="4"/>
      <c r="B145" s="4" t="s">
        <v>310</v>
      </c>
      <c r="C145" s="4" t="s">
        <v>220</v>
      </c>
      <c r="D145" s="4"/>
      <c r="E145" s="2" t="s">
        <v>17</v>
      </c>
      <c r="F145" s="7" t="s">
        <v>159</v>
      </c>
      <c r="G145" s="24">
        <v>0</v>
      </c>
      <c r="H145" s="49">
        <v>0</v>
      </c>
      <c r="I145" s="24">
        <v>0</v>
      </c>
      <c r="J145" s="24">
        <v>738825.29</v>
      </c>
      <c r="K145" s="24">
        <v>0</v>
      </c>
      <c r="L145" s="24">
        <v>0</v>
      </c>
      <c r="M145" s="24">
        <v>0</v>
      </c>
    </row>
    <row r="146" spans="1:13" ht="165">
      <c r="A146" s="5"/>
      <c r="B146" s="4" t="s">
        <v>221</v>
      </c>
      <c r="C146" s="4" t="s">
        <v>222</v>
      </c>
      <c r="D146" s="4"/>
      <c r="E146" s="2" t="s">
        <v>17</v>
      </c>
      <c r="F146" s="7" t="s">
        <v>75</v>
      </c>
      <c r="G146" s="24">
        <v>0</v>
      </c>
      <c r="H146" s="25">
        <v>0</v>
      </c>
      <c r="I146" s="24">
        <v>0</v>
      </c>
      <c r="J146" s="22">
        <v>0</v>
      </c>
      <c r="K146" s="24">
        <v>0</v>
      </c>
      <c r="L146" s="24">
        <v>0</v>
      </c>
      <c r="M146" s="24">
        <v>0</v>
      </c>
    </row>
    <row r="147" spans="1:13" ht="57">
      <c r="A147" s="4"/>
      <c r="B147" s="5" t="s">
        <v>309</v>
      </c>
      <c r="C147" s="5" t="s">
        <v>223</v>
      </c>
      <c r="D147" s="5"/>
      <c r="E147" s="2" t="s">
        <v>17</v>
      </c>
      <c r="F147" s="7"/>
      <c r="G147" s="22">
        <f t="shared" ref="G147:M147" si="36">G148+G149+G150</f>
        <v>12346869.5</v>
      </c>
      <c r="H147" s="46">
        <f t="shared" si="36"/>
        <v>12346869.5</v>
      </c>
      <c r="I147" s="22">
        <f t="shared" si="36"/>
        <v>204509.5</v>
      </c>
      <c r="J147" s="22">
        <f t="shared" si="36"/>
        <v>284757.5</v>
      </c>
      <c r="K147" s="22">
        <f t="shared" si="36"/>
        <v>136663</v>
      </c>
      <c r="L147" s="22">
        <f t="shared" si="36"/>
        <v>134903</v>
      </c>
      <c r="M147" s="22">
        <f t="shared" si="36"/>
        <v>0</v>
      </c>
    </row>
    <row r="148" spans="1:13" ht="120">
      <c r="A148" s="4"/>
      <c r="B148" s="4" t="s">
        <v>224</v>
      </c>
      <c r="C148" s="4" t="s">
        <v>225</v>
      </c>
      <c r="D148" s="5"/>
      <c r="E148" s="2" t="s">
        <v>17</v>
      </c>
      <c r="F148" s="7" t="s">
        <v>159</v>
      </c>
      <c r="G148" s="24">
        <v>0</v>
      </c>
      <c r="H148" s="49">
        <v>0</v>
      </c>
      <c r="I148" s="24">
        <v>0</v>
      </c>
      <c r="J148" s="24">
        <v>284757.5</v>
      </c>
      <c r="K148" s="24">
        <v>0</v>
      </c>
      <c r="L148" s="24">
        <v>0</v>
      </c>
      <c r="M148" s="24">
        <v>0</v>
      </c>
    </row>
    <row r="149" spans="1:13" ht="120">
      <c r="A149" s="4"/>
      <c r="B149" s="4" t="s">
        <v>226</v>
      </c>
      <c r="C149" s="4" t="s">
        <v>227</v>
      </c>
      <c r="D149" s="4"/>
      <c r="E149" s="2" t="s">
        <v>17</v>
      </c>
      <c r="F149" s="8" t="s">
        <v>92</v>
      </c>
      <c r="G149" s="20">
        <v>4937514.5</v>
      </c>
      <c r="H149" s="25">
        <v>4937514.5</v>
      </c>
      <c r="I149" s="24">
        <v>204509.5</v>
      </c>
      <c r="J149" s="24">
        <v>0</v>
      </c>
      <c r="K149" s="26">
        <v>136663</v>
      </c>
      <c r="L149" s="26">
        <v>134903</v>
      </c>
      <c r="M149" s="32">
        <v>0</v>
      </c>
    </row>
    <row r="150" spans="1:13" ht="165">
      <c r="A150" s="4"/>
      <c r="B150" s="4" t="s">
        <v>228</v>
      </c>
      <c r="C150" s="4" t="s">
        <v>229</v>
      </c>
      <c r="D150" s="4"/>
      <c r="E150" s="2" t="s">
        <v>17</v>
      </c>
      <c r="F150" s="7" t="s">
        <v>75</v>
      </c>
      <c r="G150" s="24">
        <v>7409355</v>
      </c>
      <c r="H150" s="25">
        <v>7409355</v>
      </c>
      <c r="I150" s="24">
        <v>0</v>
      </c>
      <c r="J150" s="24">
        <v>0</v>
      </c>
      <c r="K150" s="24">
        <v>0</v>
      </c>
      <c r="L150" s="24">
        <v>0</v>
      </c>
      <c r="M150" s="24">
        <v>0</v>
      </c>
    </row>
    <row r="151" spans="1:13" ht="128.25">
      <c r="A151" s="4"/>
      <c r="B151" s="5" t="s">
        <v>230</v>
      </c>
      <c r="C151" s="5" t="s">
        <v>231</v>
      </c>
      <c r="D151" s="5"/>
      <c r="E151" s="2" t="s">
        <v>17</v>
      </c>
      <c r="F151" s="10" t="s">
        <v>159</v>
      </c>
      <c r="G151" s="22">
        <f t="shared" ref="G151:M151" si="37">SUM(G152:G157)</f>
        <v>55502314.460000001</v>
      </c>
      <c r="H151" s="46">
        <f t="shared" si="37"/>
        <v>55502314.43</v>
      </c>
      <c r="I151" s="22">
        <f t="shared" si="37"/>
        <v>21570240.550000001</v>
      </c>
      <c r="J151" s="22">
        <f t="shared" si="37"/>
        <v>33892653.219999999</v>
      </c>
      <c r="K151" s="22">
        <f t="shared" si="37"/>
        <v>30736698.920000002</v>
      </c>
      <c r="L151" s="22">
        <f t="shared" si="37"/>
        <v>1056336.6099999999</v>
      </c>
      <c r="M151" s="22">
        <f t="shared" si="37"/>
        <v>1109532.51</v>
      </c>
    </row>
    <row r="152" spans="1:13" ht="90">
      <c r="A152" s="4"/>
      <c r="B152" s="7" t="s">
        <v>232</v>
      </c>
      <c r="C152" s="7" t="s">
        <v>233</v>
      </c>
      <c r="D152" s="4"/>
      <c r="E152" s="2" t="s">
        <v>17</v>
      </c>
      <c r="F152" s="7" t="s">
        <v>58</v>
      </c>
      <c r="G152" s="26">
        <v>1140000</v>
      </c>
      <c r="H152" s="25">
        <v>1140000</v>
      </c>
      <c r="I152" s="26">
        <v>0</v>
      </c>
      <c r="J152" s="26">
        <v>0</v>
      </c>
      <c r="K152" s="26">
        <v>0</v>
      </c>
      <c r="L152" s="26">
        <v>0</v>
      </c>
      <c r="M152" s="26">
        <v>0</v>
      </c>
    </row>
    <row r="153" spans="1:13" ht="45">
      <c r="A153" s="4"/>
      <c r="B153" s="7" t="s">
        <v>232</v>
      </c>
      <c r="C153" s="7" t="s">
        <v>337</v>
      </c>
      <c r="D153" s="4"/>
      <c r="E153" s="2"/>
      <c r="F153" s="7"/>
      <c r="G153" s="26"/>
      <c r="H153" s="25"/>
      <c r="I153" s="26"/>
      <c r="J153" s="26"/>
      <c r="K153" s="26">
        <v>70152.25</v>
      </c>
      <c r="L153" s="26">
        <v>223056.61</v>
      </c>
      <c r="M153" s="26">
        <v>276252.51</v>
      </c>
    </row>
    <row r="154" spans="1:13" ht="120">
      <c r="A154" s="4"/>
      <c r="B154" s="7" t="s">
        <v>232</v>
      </c>
      <c r="C154" s="7" t="s">
        <v>234</v>
      </c>
      <c r="D154" s="4"/>
      <c r="E154" s="2" t="s">
        <v>17</v>
      </c>
      <c r="F154" s="7" t="s">
        <v>159</v>
      </c>
      <c r="G154" s="26">
        <v>2778029</v>
      </c>
      <c r="H154" s="25">
        <v>2778029</v>
      </c>
      <c r="I154" s="26">
        <v>2110863.75</v>
      </c>
      <c r="J154" s="26">
        <v>33892653.219999999</v>
      </c>
      <c r="K154" s="26">
        <v>2411967</v>
      </c>
      <c r="L154" s="26">
        <v>0</v>
      </c>
      <c r="M154" s="26">
        <v>0</v>
      </c>
    </row>
    <row r="155" spans="1:13" ht="120">
      <c r="A155" s="4"/>
      <c r="B155" s="7" t="s">
        <v>232</v>
      </c>
      <c r="C155" s="7" t="s">
        <v>235</v>
      </c>
      <c r="D155" s="4"/>
      <c r="E155" s="2" t="s">
        <v>17</v>
      </c>
      <c r="F155" s="7" t="s">
        <v>92</v>
      </c>
      <c r="G155" s="26">
        <v>19848832</v>
      </c>
      <c r="H155" s="25">
        <v>19848832</v>
      </c>
      <c r="I155" s="26">
        <v>15024124</v>
      </c>
      <c r="J155" s="26">
        <v>0</v>
      </c>
      <c r="K155" s="26">
        <v>22646715</v>
      </c>
      <c r="L155" s="26">
        <v>0</v>
      </c>
      <c r="M155" s="26">
        <v>0</v>
      </c>
    </row>
    <row r="156" spans="1:13" ht="165">
      <c r="A156" s="4"/>
      <c r="B156" s="7"/>
      <c r="C156" s="7" t="s">
        <v>236</v>
      </c>
      <c r="D156" s="4"/>
      <c r="E156" s="2" t="s">
        <v>17</v>
      </c>
      <c r="F156" s="7" t="s">
        <v>75</v>
      </c>
      <c r="G156" s="26">
        <v>7475550</v>
      </c>
      <c r="H156" s="25">
        <v>7475550</v>
      </c>
      <c r="I156" s="26">
        <v>0</v>
      </c>
      <c r="J156" s="26">
        <v>0</v>
      </c>
      <c r="K156" s="26">
        <v>0</v>
      </c>
      <c r="L156" s="26">
        <v>0</v>
      </c>
      <c r="M156" s="26">
        <v>0</v>
      </c>
    </row>
    <row r="157" spans="1:13" ht="120">
      <c r="A157" s="4"/>
      <c r="B157" s="7" t="s">
        <v>237</v>
      </c>
      <c r="C157" s="7" t="s">
        <v>238</v>
      </c>
      <c r="D157" s="4"/>
      <c r="E157" s="2" t="s">
        <v>17</v>
      </c>
      <c r="F157" s="7" t="s">
        <v>71</v>
      </c>
      <c r="G157" s="26">
        <v>24259903.460000001</v>
      </c>
      <c r="H157" s="25">
        <v>24259903.43</v>
      </c>
      <c r="I157" s="26">
        <v>4435252.8</v>
      </c>
      <c r="J157" s="26">
        <v>0</v>
      </c>
      <c r="K157" s="26">
        <v>5607864.6699999999</v>
      </c>
      <c r="L157" s="26">
        <v>833280</v>
      </c>
      <c r="M157" s="32">
        <v>833280</v>
      </c>
    </row>
    <row r="158" spans="1:13" ht="42.75">
      <c r="A158" s="4"/>
      <c r="B158" s="5" t="s">
        <v>240</v>
      </c>
      <c r="C158" s="9" t="s">
        <v>239</v>
      </c>
      <c r="D158" s="5"/>
      <c r="E158" s="2" t="s">
        <v>17</v>
      </c>
      <c r="F158" s="9"/>
      <c r="G158" s="33">
        <f t="shared" ref="G158:M158" si="38">G159+G163+G166+G167+G168</f>
        <v>210570737.63</v>
      </c>
      <c r="H158" s="50">
        <f t="shared" si="38"/>
        <v>210570737.55000001</v>
      </c>
      <c r="I158" s="33">
        <f t="shared" si="38"/>
        <v>138847069.83000001</v>
      </c>
      <c r="J158" s="33">
        <f t="shared" si="38"/>
        <v>198174246.34</v>
      </c>
      <c r="K158" s="33">
        <f t="shared" si="38"/>
        <v>228683826.53</v>
      </c>
      <c r="L158" s="33">
        <f t="shared" si="38"/>
        <v>226978874.28999999</v>
      </c>
      <c r="M158" s="34">
        <f t="shared" si="38"/>
        <v>226976980.53999999</v>
      </c>
    </row>
    <row r="159" spans="1:13" ht="99.75">
      <c r="A159" s="4"/>
      <c r="B159" s="5" t="s">
        <v>241</v>
      </c>
      <c r="C159" s="5" t="s">
        <v>242</v>
      </c>
      <c r="D159" s="5"/>
      <c r="E159" s="2" t="s">
        <v>17</v>
      </c>
      <c r="F159" s="9"/>
      <c r="G159" s="22">
        <f t="shared" ref="G159:M159" si="39">SUM(G160:G162)</f>
        <v>7361372.1200000001</v>
      </c>
      <c r="H159" s="46">
        <f t="shared" si="39"/>
        <v>7361372.1200000001</v>
      </c>
      <c r="I159" s="22">
        <f t="shared" si="39"/>
        <v>3678499.83</v>
      </c>
      <c r="J159" s="22">
        <f t="shared" si="39"/>
        <v>4911008.12</v>
      </c>
      <c r="K159" s="22">
        <f t="shared" si="39"/>
        <v>8700583.0899999999</v>
      </c>
      <c r="L159" s="22">
        <f t="shared" si="39"/>
        <v>5792543.54</v>
      </c>
      <c r="M159" s="22">
        <f t="shared" si="39"/>
        <v>5792543.54</v>
      </c>
    </row>
    <row r="160" spans="1:13" ht="90">
      <c r="A160" s="4"/>
      <c r="B160" s="7" t="s">
        <v>243</v>
      </c>
      <c r="C160" s="7" t="s">
        <v>244</v>
      </c>
      <c r="D160" s="4"/>
      <c r="E160" s="2" t="s">
        <v>17</v>
      </c>
      <c r="F160" s="7" t="s">
        <v>58</v>
      </c>
      <c r="G160" s="26">
        <v>1334250.28</v>
      </c>
      <c r="H160" s="25">
        <v>1334250.28</v>
      </c>
      <c r="I160" s="26">
        <v>657487.78</v>
      </c>
      <c r="J160" s="26">
        <v>0</v>
      </c>
      <c r="K160" s="26">
        <v>1391828.93</v>
      </c>
      <c r="L160" s="32">
        <v>1257155.33</v>
      </c>
      <c r="M160" s="32">
        <v>1257155.33</v>
      </c>
    </row>
    <row r="161" spans="1:13" ht="120">
      <c r="A161" s="4"/>
      <c r="B161" s="7" t="s">
        <v>243</v>
      </c>
      <c r="C161" s="7" t="s">
        <v>245</v>
      </c>
      <c r="D161" s="4"/>
      <c r="E161" s="2" t="s">
        <v>17</v>
      </c>
      <c r="F161" s="7" t="s">
        <v>159</v>
      </c>
      <c r="G161" s="26">
        <v>0</v>
      </c>
      <c r="H161" s="25">
        <v>0</v>
      </c>
      <c r="I161" s="26">
        <v>91800</v>
      </c>
      <c r="J161" s="26">
        <v>4911008.12</v>
      </c>
      <c r="K161" s="26">
        <v>0</v>
      </c>
      <c r="L161" s="26">
        <v>0</v>
      </c>
      <c r="M161" s="26">
        <v>0</v>
      </c>
    </row>
    <row r="162" spans="1:13" ht="120">
      <c r="A162" s="4"/>
      <c r="B162" s="7" t="s">
        <v>246</v>
      </c>
      <c r="C162" s="7" t="s">
        <v>247</v>
      </c>
      <c r="D162" s="4"/>
      <c r="E162" s="2" t="s">
        <v>17</v>
      </c>
      <c r="F162" s="7" t="s">
        <v>71</v>
      </c>
      <c r="G162" s="26">
        <v>6027121.8399999999</v>
      </c>
      <c r="H162" s="25">
        <v>6027121.8399999999</v>
      </c>
      <c r="I162" s="26">
        <v>2929212.05</v>
      </c>
      <c r="J162" s="26">
        <v>0</v>
      </c>
      <c r="K162" s="26">
        <v>7308754.1600000001</v>
      </c>
      <c r="L162" s="26">
        <v>4535388.21</v>
      </c>
      <c r="M162" s="26">
        <v>4535388.21</v>
      </c>
    </row>
    <row r="163" spans="1:13" ht="159.75" customHeight="1">
      <c r="A163" s="4"/>
      <c r="B163" s="9" t="s">
        <v>308</v>
      </c>
      <c r="C163" s="9" t="s">
        <v>248</v>
      </c>
      <c r="D163" s="4"/>
      <c r="E163" s="2" t="s">
        <v>17</v>
      </c>
      <c r="F163" s="9"/>
      <c r="G163" s="33">
        <f t="shared" ref="G163:M163" si="40">G164+G165</f>
        <v>1412250.2</v>
      </c>
      <c r="H163" s="50">
        <f t="shared" si="40"/>
        <v>1412250.12</v>
      </c>
      <c r="I163" s="33">
        <f t="shared" si="40"/>
        <v>626500</v>
      </c>
      <c r="J163" s="33">
        <f t="shared" si="40"/>
        <v>3221800</v>
      </c>
      <c r="K163" s="33">
        <f t="shared" si="40"/>
        <v>3028410</v>
      </c>
      <c r="L163" s="33">
        <f t="shared" si="40"/>
        <v>2018940</v>
      </c>
      <c r="M163" s="34">
        <f t="shared" si="40"/>
        <v>2018940</v>
      </c>
    </row>
    <row r="164" spans="1:13" ht="135" customHeight="1">
      <c r="A164" s="4"/>
      <c r="B164" s="7" t="s">
        <v>249</v>
      </c>
      <c r="C164" s="7" t="s">
        <v>250</v>
      </c>
      <c r="D164" s="4"/>
      <c r="E164" s="2" t="s">
        <v>17</v>
      </c>
      <c r="F164" s="7"/>
      <c r="G164" s="26"/>
      <c r="H164" s="25"/>
      <c r="I164" s="26"/>
      <c r="J164" s="26">
        <v>3221800</v>
      </c>
      <c r="K164" s="26"/>
      <c r="L164" s="26"/>
      <c r="M164" s="32"/>
    </row>
    <row r="165" spans="1:13" ht="150">
      <c r="A165" s="4"/>
      <c r="B165" s="4" t="s">
        <v>251</v>
      </c>
      <c r="C165" s="4" t="s">
        <v>252</v>
      </c>
      <c r="D165" s="4"/>
      <c r="E165" s="2" t="s">
        <v>17</v>
      </c>
      <c r="F165" s="7" t="s">
        <v>92</v>
      </c>
      <c r="G165" s="24">
        <v>1412250.2</v>
      </c>
      <c r="H165" s="25">
        <v>1412250.12</v>
      </c>
      <c r="I165" s="24">
        <v>626500</v>
      </c>
      <c r="J165" s="24">
        <v>0</v>
      </c>
      <c r="K165" s="26">
        <v>3028410</v>
      </c>
      <c r="L165" s="26">
        <v>2018940</v>
      </c>
      <c r="M165" s="32">
        <v>2018940</v>
      </c>
    </row>
    <row r="166" spans="1:13" ht="174.75" customHeight="1">
      <c r="A166" s="4"/>
      <c r="B166" s="5" t="s">
        <v>253</v>
      </c>
      <c r="C166" s="5" t="s">
        <v>254</v>
      </c>
      <c r="D166" s="5" t="s">
        <v>42</v>
      </c>
      <c r="E166" s="2" t="s">
        <v>17</v>
      </c>
      <c r="F166" s="10" t="s">
        <v>159</v>
      </c>
      <c r="G166" s="22">
        <v>35345.31</v>
      </c>
      <c r="H166" s="46">
        <v>35345.31</v>
      </c>
      <c r="I166" s="22">
        <v>34224</v>
      </c>
      <c r="J166" s="22">
        <v>2791.16</v>
      </c>
      <c r="K166" s="33">
        <v>2108.94</v>
      </c>
      <c r="L166" s="33">
        <v>1893.75</v>
      </c>
      <c r="M166" s="34">
        <v>0</v>
      </c>
    </row>
    <row r="167" spans="1:13" ht="116.25" customHeight="1">
      <c r="A167" s="4"/>
      <c r="B167" s="5" t="s">
        <v>255</v>
      </c>
      <c r="C167" s="5" t="s">
        <v>256</v>
      </c>
      <c r="D167" s="5"/>
      <c r="E167" s="2" t="s">
        <v>17</v>
      </c>
      <c r="F167" s="9" t="s">
        <v>159</v>
      </c>
      <c r="G167" s="22">
        <v>0</v>
      </c>
      <c r="H167" s="50">
        <v>0</v>
      </c>
      <c r="I167" s="22">
        <v>0</v>
      </c>
      <c r="J167" s="22">
        <v>306917.53999999998</v>
      </c>
      <c r="K167" s="33">
        <v>0</v>
      </c>
      <c r="L167" s="33">
        <v>0</v>
      </c>
      <c r="M167" s="34">
        <v>0</v>
      </c>
    </row>
    <row r="168" spans="1:13" ht="57">
      <c r="A168" s="4"/>
      <c r="B168" s="5" t="s">
        <v>313</v>
      </c>
      <c r="C168" s="5" t="s">
        <v>257</v>
      </c>
      <c r="D168" s="5"/>
      <c r="E168" s="2" t="s">
        <v>17</v>
      </c>
      <c r="F168" s="10"/>
      <c r="G168" s="23">
        <f t="shared" ref="G168:M168" si="41">G169+G170</f>
        <v>201761770</v>
      </c>
      <c r="H168" s="46">
        <f t="shared" si="41"/>
        <v>201761770</v>
      </c>
      <c r="I168" s="22">
        <f t="shared" si="41"/>
        <v>134507846</v>
      </c>
      <c r="J168" s="22">
        <f t="shared" si="41"/>
        <v>189731729.52000001</v>
      </c>
      <c r="K168" s="22">
        <f t="shared" si="41"/>
        <v>216952724.5</v>
      </c>
      <c r="L168" s="22">
        <f t="shared" si="41"/>
        <v>219165497</v>
      </c>
      <c r="M168" s="22">
        <f t="shared" si="41"/>
        <v>219165497</v>
      </c>
    </row>
    <row r="169" spans="1:13" ht="45">
      <c r="A169" s="4"/>
      <c r="B169" s="4" t="s">
        <v>313</v>
      </c>
      <c r="C169" s="4" t="s">
        <v>258</v>
      </c>
      <c r="D169" s="4"/>
      <c r="E169" s="2" t="s">
        <v>17</v>
      </c>
      <c r="F169" s="8"/>
      <c r="G169" s="24">
        <v>0</v>
      </c>
      <c r="H169" s="25">
        <v>0</v>
      </c>
      <c r="I169" s="24">
        <v>0</v>
      </c>
      <c r="J169" s="24">
        <v>189731729.52000001</v>
      </c>
      <c r="K169" s="26">
        <v>0</v>
      </c>
      <c r="L169" s="26">
        <v>0</v>
      </c>
      <c r="M169" s="32">
        <v>0</v>
      </c>
    </row>
    <row r="170" spans="1:13" ht="45">
      <c r="A170" s="5"/>
      <c r="B170" s="4" t="s">
        <v>259</v>
      </c>
      <c r="C170" s="4" t="s">
        <v>260</v>
      </c>
      <c r="D170" s="4"/>
      <c r="E170" s="2" t="s">
        <v>17</v>
      </c>
      <c r="F170" s="7"/>
      <c r="G170" s="24">
        <v>201761770</v>
      </c>
      <c r="H170" s="25">
        <v>201761770</v>
      </c>
      <c r="I170" s="24">
        <v>134507846</v>
      </c>
      <c r="J170" s="24">
        <v>0</v>
      </c>
      <c r="K170" s="26">
        <v>216952724.5</v>
      </c>
      <c r="L170" s="26">
        <v>219165497</v>
      </c>
      <c r="M170" s="26">
        <v>219165497</v>
      </c>
    </row>
    <row r="171" spans="1:13" ht="71.25">
      <c r="A171" s="5"/>
      <c r="B171" s="5"/>
      <c r="C171" s="5" t="s">
        <v>261</v>
      </c>
      <c r="D171" s="5" t="s">
        <v>262</v>
      </c>
      <c r="E171" s="2" t="s">
        <v>17</v>
      </c>
      <c r="F171" s="9"/>
      <c r="G171" s="23">
        <f t="shared" ref="G171:M171" si="42">G172+G178+G181</f>
        <v>122808589.58</v>
      </c>
      <c r="H171" s="46">
        <f t="shared" si="42"/>
        <v>122808589.58</v>
      </c>
      <c r="I171" s="22">
        <f t="shared" si="42"/>
        <v>64046019.600000009</v>
      </c>
      <c r="J171" s="22">
        <f t="shared" si="42"/>
        <v>106351922.62</v>
      </c>
      <c r="K171" s="22">
        <f t="shared" si="42"/>
        <v>97177775.260000005</v>
      </c>
      <c r="L171" s="22">
        <f t="shared" si="42"/>
        <v>74816140</v>
      </c>
      <c r="M171" s="22">
        <f t="shared" si="42"/>
        <v>63747700</v>
      </c>
    </row>
    <row r="172" spans="1:13" ht="159.75" customHeight="1">
      <c r="A172" s="4"/>
      <c r="B172" s="5" t="s">
        <v>263</v>
      </c>
      <c r="C172" s="5" t="s">
        <v>264</v>
      </c>
      <c r="D172" s="5"/>
      <c r="E172" s="2" t="s">
        <v>17</v>
      </c>
      <c r="F172" s="9"/>
      <c r="G172" s="22">
        <f t="shared" ref="G172:M172" si="43">SUM(G173:G177)</f>
        <v>95313658.569999993</v>
      </c>
      <c r="H172" s="46">
        <f t="shared" si="43"/>
        <v>95313658.569999993</v>
      </c>
      <c r="I172" s="22">
        <f t="shared" si="43"/>
        <v>57627403.040000007</v>
      </c>
      <c r="J172" s="22">
        <f t="shared" si="43"/>
        <v>92382400.290000007</v>
      </c>
      <c r="K172" s="22">
        <f t="shared" si="43"/>
        <v>86944055.260000005</v>
      </c>
      <c r="L172" s="22">
        <f t="shared" si="43"/>
        <v>64504300</v>
      </c>
      <c r="M172" s="22">
        <f t="shared" si="43"/>
        <v>63747700</v>
      </c>
    </row>
    <row r="173" spans="1:13" ht="165">
      <c r="A173" s="4"/>
      <c r="B173" s="7" t="s">
        <v>265</v>
      </c>
      <c r="C173" s="7" t="s">
        <v>266</v>
      </c>
      <c r="D173" s="4"/>
      <c r="E173" s="2" t="s">
        <v>17</v>
      </c>
      <c r="F173" s="7" t="s">
        <v>58</v>
      </c>
      <c r="G173" s="26">
        <v>7723600</v>
      </c>
      <c r="H173" s="25">
        <v>7723600</v>
      </c>
      <c r="I173" s="26">
        <v>5165540</v>
      </c>
      <c r="J173" s="26">
        <v>0</v>
      </c>
      <c r="K173" s="26">
        <v>22172503.260000002</v>
      </c>
      <c r="L173" s="26">
        <v>7673600</v>
      </c>
      <c r="M173" s="32">
        <v>7673600</v>
      </c>
    </row>
    <row r="174" spans="1:13" ht="165">
      <c r="A174" s="4"/>
      <c r="B174" s="7" t="s">
        <v>265</v>
      </c>
      <c r="C174" s="7" t="s">
        <v>267</v>
      </c>
      <c r="D174" s="4"/>
      <c r="E174" s="2" t="s">
        <v>17</v>
      </c>
      <c r="F174" s="7" t="s">
        <v>64</v>
      </c>
      <c r="G174" s="26">
        <v>112000</v>
      </c>
      <c r="H174" s="25">
        <v>112000</v>
      </c>
      <c r="I174" s="26">
        <v>82000</v>
      </c>
      <c r="J174" s="26">
        <v>0</v>
      </c>
      <c r="K174" s="26">
        <v>262000</v>
      </c>
      <c r="L174" s="26">
        <v>212000</v>
      </c>
      <c r="M174" s="32">
        <v>212000</v>
      </c>
    </row>
    <row r="175" spans="1:13" ht="163.5" customHeight="1">
      <c r="A175" s="4"/>
      <c r="B175" s="7" t="s">
        <v>268</v>
      </c>
      <c r="C175" s="7" t="s">
        <v>269</v>
      </c>
      <c r="D175" s="4"/>
      <c r="E175" s="2" t="s">
        <v>17</v>
      </c>
      <c r="F175" s="7" t="s">
        <v>270</v>
      </c>
      <c r="G175" s="26">
        <v>11218700</v>
      </c>
      <c r="H175" s="25">
        <v>11218700</v>
      </c>
      <c r="I175" s="26">
        <v>8103681.0599999996</v>
      </c>
      <c r="J175" s="26">
        <v>92382400.290000007</v>
      </c>
      <c r="K175" s="26">
        <v>12197500</v>
      </c>
      <c r="L175" s="26">
        <v>12197500</v>
      </c>
      <c r="M175" s="26">
        <v>12197500</v>
      </c>
    </row>
    <row r="176" spans="1:13" ht="165.75" customHeight="1">
      <c r="A176" s="4"/>
      <c r="B176" s="7" t="s">
        <v>268</v>
      </c>
      <c r="C176" s="7" t="s">
        <v>271</v>
      </c>
      <c r="D176" s="4"/>
      <c r="E176" s="2" t="s">
        <v>17</v>
      </c>
      <c r="F176" s="7" t="s">
        <v>71</v>
      </c>
      <c r="G176" s="26">
        <v>44205307.5</v>
      </c>
      <c r="H176" s="25">
        <v>44205307.5</v>
      </c>
      <c r="I176" s="26">
        <v>29152332.5</v>
      </c>
      <c r="J176" s="26">
        <v>0</v>
      </c>
      <c r="K176" s="26">
        <v>46457829</v>
      </c>
      <c r="L176" s="26">
        <v>39441200</v>
      </c>
      <c r="M176" s="32">
        <v>38684600</v>
      </c>
    </row>
    <row r="177" spans="1:13" ht="166.5" customHeight="1">
      <c r="A177" s="4"/>
      <c r="B177" s="7" t="s">
        <v>268</v>
      </c>
      <c r="C177" s="7" t="s">
        <v>272</v>
      </c>
      <c r="D177" s="4"/>
      <c r="E177" s="2" t="s">
        <v>17</v>
      </c>
      <c r="F177" s="7" t="s">
        <v>75</v>
      </c>
      <c r="G177" s="26">
        <v>32054051.07</v>
      </c>
      <c r="H177" s="25">
        <v>32054051.07</v>
      </c>
      <c r="I177" s="26">
        <v>15123849.48</v>
      </c>
      <c r="J177" s="26">
        <v>0</v>
      </c>
      <c r="K177" s="40">
        <v>5854223</v>
      </c>
      <c r="L177" s="26">
        <v>4980000</v>
      </c>
      <c r="M177" s="32">
        <v>4980000</v>
      </c>
    </row>
    <row r="178" spans="1:13" ht="205.5" customHeight="1">
      <c r="A178" s="4"/>
      <c r="B178" s="5" t="s">
        <v>274</v>
      </c>
      <c r="C178" s="9" t="s">
        <v>273</v>
      </c>
      <c r="D178" s="5"/>
      <c r="E178" s="2" t="s">
        <v>17</v>
      </c>
      <c r="F178" s="7"/>
      <c r="G178" s="33">
        <f t="shared" ref="G178:M178" si="44">G179+G180</f>
        <v>10233720</v>
      </c>
      <c r="H178" s="50">
        <f t="shared" si="44"/>
        <v>10233720</v>
      </c>
      <c r="I178" s="33">
        <f t="shared" si="44"/>
        <v>6418616.5599999996</v>
      </c>
      <c r="J178" s="33">
        <f t="shared" si="44"/>
        <v>9825420.3699999992</v>
      </c>
      <c r="K178" s="33">
        <f t="shared" si="44"/>
        <v>10233720</v>
      </c>
      <c r="L178" s="33">
        <f t="shared" si="44"/>
        <v>10311840</v>
      </c>
      <c r="M178" s="34">
        <f t="shared" si="44"/>
        <v>0</v>
      </c>
    </row>
    <row r="179" spans="1:13" ht="185.25" customHeight="1">
      <c r="A179" s="4"/>
      <c r="B179" s="7" t="s">
        <v>274</v>
      </c>
      <c r="C179" s="7" t="s">
        <v>275</v>
      </c>
      <c r="D179" s="4"/>
      <c r="E179" s="2" t="s">
        <v>17</v>
      </c>
      <c r="F179" s="7" t="s">
        <v>159</v>
      </c>
      <c r="G179" s="26">
        <v>0</v>
      </c>
      <c r="H179" s="25">
        <v>0</v>
      </c>
      <c r="I179" s="26">
        <v>0</v>
      </c>
      <c r="J179" s="26">
        <v>9825420.3699999992</v>
      </c>
      <c r="K179" s="26">
        <v>0</v>
      </c>
      <c r="L179" s="26">
        <v>0</v>
      </c>
      <c r="M179" s="26">
        <v>0</v>
      </c>
    </row>
    <row r="180" spans="1:13" ht="185.25" customHeight="1">
      <c r="A180" s="5"/>
      <c r="B180" s="4" t="s">
        <v>276</v>
      </c>
      <c r="C180" s="4" t="s">
        <v>277</v>
      </c>
      <c r="D180" s="4"/>
      <c r="E180" s="2" t="s">
        <v>17</v>
      </c>
      <c r="F180" s="7" t="s">
        <v>71</v>
      </c>
      <c r="G180" s="24">
        <v>10233720</v>
      </c>
      <c r="H180" s="25">
        <v>10233720</v>
      </c>
      <c r="I180" s="24">
        <v>6418616.5599999996</v>
      </c>
      <c r="J180" s="24">
        <v>0</v>
      </c>
      <c r="K180" s="26">
        <v>10233720</v>
      </c>
      <c r="L180" s="26">
        <v>10311840</v>
      </c>
      <c r="M180" s="32">
        <v>0</v>
      </c>
    </row>
    <row r="181" spans="1:13" ht="85.5">
      <c r="A181" s="5"/>
      <c r="B181" s="5" t="s">
        <v>279</v>
      </c>
      <c r="C181" s="5" t="s">
        <v>278</v>
      </c>
      <c r="D181" s="5"/>
      <c r="E181" s="2" t="s">
        <v>17</v>
      </c>
      <c r="F181" s="7" t="s">
        <v>154</v>
      </c>
      <c r="G181" s="22">
        <f t="shared" ref="G181:M181" si="45">G182+G183+G184</f>
        <v>17261211.010000002</v>
      </c>
      <c r="H181" s="46">
        <f t="shared" si="45"/>
        <v>17261211.010000002</v>
      </c>
      <c r="I181" s="22">
        <f t="shared" si="45"/>
        <v>0</v>
      </c>
      <c r="J181" s="22">
        <f t="shared" si="45"/>
        <v>4144101.96</v>
      </c>
      <c r="K181" s="22">
        <f t="shared" si="45"/>
        <v>0</v>
      </c>
      <c r="L181" s="22">
        <f t="shared" si="45"/>
        <v>0</v>
      </c>
      <c r="M181" s="22">
        <f t="shared" si="45"/>
        <v>0</v>
      </c>
    </row>
    <row r="182" spans="1:13" ht="60">
      <c r="A182" s="5"/>
      <c r="B182" s="4" t="s">
        <v>280</v>
      </c>
      <c r="C182" s="4" t="s">
        <v>281</v>
      </c>
      <c r="D182" s="5"/>
      <c r="E182" s="2" t="s">
        <v>17</v>
      </c>
      <c r="F182" s="9"/>
      <c r="G182" s="24">
        <v>0</v>
      </c>
      <c r="H182" s="49">
        <v>0</v>
      </c>
      <c r="I182" s="24">
        <v>0</v>
      </c>
      <c r="J182" s="24">
        <v>781200</v>
      </c>
      <c r="K182" s="24">
        <v>0</v>
      </c>
      <c r="L182" s="24">
        <v>0</v>
      </c>
      <c r="M182" s="24">
        <v>0</v>
      </c>
    </row>
    <row r="183" spans="1:13" ht="60">
      <c r="A183" s="5"/>
      <c r="B183" s="4" t="s">
        <v>280</v>
      </c>
      <c r="C183" s="4" t="s">
        <v>282</v>
      </c>
      <c r="D183" s="5"/>
      <c r="E183" s="2" t="s">
        <v>17</v>
      </c>
      <c r="F183" s="9"/>
      <c r="G183" s="24">
        <v>0</v>
      </c>
      <c r="H183" s="49">
        <v>0</v>
      </c>
      <c r="I183" s="24">
        <v>0</v>
      </c>
      <c r="J183" s="24">
        <v>3362901.96</v>
      </c>
      <c r="K183" s="24">
        <v>0</v>
      </c>
      <c r="L183" s="24">
        <v>0</v>
      </c>
      <c r="M183" s="24">
        <v>0</v>
      </c>
    </row>
    <row r="184" spans="1:13" ht="165">
      <c r="A184" s="4"/>
      <c r="B184" s="4" t="s">
        <v>283</v>
      </c>
      <c r="C184" s="4" t="s">
        <v>284</v>
      </c>
      <c r="D184" s="4"/>
      <c r="E184" s="2" t="s">
        <v>17</v>
      </c>
      <c r="F184" s="7" t="s">
        <v>75</v>
      </c>
      <c r="G184" s="24">
        <v>17261211.010000002</v>
      </c>
      <c r="H184" s="25">
        <v>17261211.010000002</v>
      </c>
      <c r="I184" s="24">
        <v>0</v>
      </c>
      <c r="J184" s="24">
        <v>0</v>
      </c>
      <c r="K184" s="24">
        <v>0</v>
      </c>
      <c r="L184" s="24">
        <v>0</v>
      </c>
      <c r="M184" s="24">
        <v>0</v>
      </c>
    </row>
    <row r="185" spans="1:13" ht="299.25">
      <c r="A185" s="4"/>
      <c r="B185" s="5" t="s">
        <v>285</v>
      </c>
      <c r="C185" s="5" t="s">
        <v>286</v>
      </c>
      <c r="D185" s="5"/>
      <c r="E185" s="2" t="s">
        <v>17</v>
      </c>
      <c r="F185" s="9" t="s">
        <v>159</v>
      </c>
      <c r="G185" s="22">
        <f t="shared" ref="G185:M185" si="46">G186</f>
        <v>0</v>
      </c>
      <c r="H185" s="46">
        <f t="shared" si="46"/>
        <v>0</v>
      </c>
      <c r="I185" s="22">
        <f t="shared" si="46"/>
        <v>0</v>
      </c>
      <c r="J185" s="22">
        <f t="shared" si="46"/>
        <v>0</v>
      </c>
      <c r="K185" s="22">
        <f t="shared" si="46"/>
        <v>0</v>
      </c>
      <c r="L185" s="22">
        <f t="shared" si="46"/>
        <v>0</v>
      </c>
      <c r="M185" s="22">
        <f t="shared" si="46"/>
        <v>0</v>
      </c>
    </row>
    <row r="186" spans="1:13" ht="225">
      <c r="A186" s="4"/>
      <c r="B186" s="4" t="s">
        <v>287</v>
      </c>
      <c r="C186" s="4" t="s">
        <v>288</v>
      </c>
      <c r="D186" s="4"/>
      <c r="E186" s="2" t="s">
        <v>17</v>
      </c>
      <c r="F186" s="7" t="s">
        <v>75</v>
      </c>
      <c r="G186" s="24">
        <v>0</v>
      </c>
      <c r="H186" s="25">
        <v>0</v>
      </c>
      <c r="I186" s="24">
        <v>0</v>
      </c>
      <c r="J186" s="24">
        <v>0</v>
      </c>
      <c r="K186" s="24">
        <v>0</v>
      </c>
      <c r="L186" s="24">
        <v>0</v>
      </c>
      <c r="M186" s="24">
        <v>0</v>
      </c>
    </row>
    <row r="187" spans="1:13" ht="228">
      <c r="A187" s="4"/>
      <c r="B187" s="5" t="s">
        <v>289</v>
      </c>
      <c r="C187" s="5" t="s">
        <v>290</v>
      </c>
      <c r="D187" s="4"/>
      <c r="E187" s="2" t="s">
        <v>17</v>
      </c>
      <c r="F187" s="9" t="s">
        <v>159</v>
      </c>
      <c r="G187" s="22">
        <f>SUM(G189:G190)</f>
        <v>299681.48</v>
      </c>
      <c r="H187" s="46">
        <f>SUM(H189:H190)</f>
        <v>299681.48</v>
      </c>
      <c r="I187" s="22">
        <f>SUM(I189:I190)</f>
        <v>303976.98</v>
      </c>
      <c r="J187" s="22">
        <f>SUM(J188:J190)</f>
        <v>1184694.8900000001</v>
      </c>
      <c r="K187" s="22">
        <f>SUM(K189:K190)</f>
        <v>0</v>
      </c>
      <c r="L187" s="22">
        <f>SUM(L189:L190)</f>
        <v>0</v>
      </c>
      <c r="M187" s="22">
        <f>SUM(M189:M190)</f>
        <v>0</v>
      </c>
    </row>
    <row r="188" spans="1:13" ht="85.5">
      <c r="A188" s="4"/>
      <c r="B188" s="5" t="s">
        <v>291</v>
      </c>
      <c r="C188" s="5" t="s">
        <v>292</v>
      </c>
      <c r="D188" s="4"/>
      <c r="E188" s="2" t="s">
        <v>17</v>
      </c>
      <c r="F188" s="9"/>
      <c r="G188" s="22">
        <v>0</v>
      </c>
      <c r="H188" s="46">
        <v>0</v>
      </c>
      <c r="I188" s="22">
        <v>0</v>
      </c>
      <c r="J188" s="22">
        <v>96924.07</v>
      </c>
      <c r="K188" s="22">
        <v>0</v>
      </c>
      <c r="L188" s="22">
        <v>0</v>
      </c>
      <c r="M188" s="22">
        <v>0</v>
      </c>
    </row>
    <row r="189" spans="1:13" ht="120">
      <c r="A189" s="4"/>
      <c r="B189" s="4" t="s">
        <v>293</v>
      </c>
      <c r="C189" s="4" t="s">
        <v>294</v>
      </c>
      <c r="D189" s="4"/>
      <c r="E189" s="2" t="s">
        <v>17</v>
      </c>
      <c r="F189" s="7" t="s">
        <v>71</v>
      </c>
      <c r="G189" s="24">
        <v>0</v>
      </c>
      <c r="H189" s="49">
        <v>0</v>
      </c>
      <c r="I189" s="24">
        <v>4295.5</v>
      </c>
      <c r="J189" s="24">
        <v>0</v>
      </c>
      <c r="K189" s="24">
        <v>0</v>
      </c>
      <c r="L189" s="24">
        <v>0</v>
      </c>
      <c r="M189" s="24">
        <v>0</v>
      </c>
    </row>
    <row r="190" spans="1:13" ht="135">
      <c r="A190" s="4"/>
      <c r="B190" s="4" t="s">
        <v>295</v>
      </c>
      <c r="C190" s="4" t="s">
        <v>296</v>
      </c>
      <c r="D190" s="4"/>
      <c r="E190" s="2" t="s">
        <v>17</v>
      </c>
      <c r="F190" s="7" t="s">
        <v>159</v>
      </c>
      <c r="G190" s="24">
        <v>299681.48</v>
      </c>
      <c r="H190" s="47">
        <v>299681.48</v>
      </c>
      <c r="I190" s="24">
        <v>299681.48</v>
      </c>
      <c r="J190" s="24">
        <v>1087770.82</v>
      </c>
      <c r="K190" s="26">
        <v>0</v>
      </c>
      <c r="L190" s="26">
        <v>0</v>
      </c>
      <c r="M190" s="32">
        <v>0</v>
      </c>
    </row>
    <row r="191" spans="1:13" ht="142.5">
      <c r="A191" s="4"/>
      <c r="B191" s="5" t="s">
        <v>297</v>
      </c>
      <c r="C191" s="5" t="s">
        <v>298</v>
      </c>
      <c r="D191" s="5"/>
      <c r="E191" s="2" t="s">
        <v>17</v>
      </c>
      <c r="F191" s="9" t="s">
        <v>71</v>
      </c>
      <c r="G191" s="22">
        <f>SUM(G192+G193+G194+G195)</f>
        <v>-13532741.840000002</v>
      </c>
      <c r="H191" s="48">
        <f t="shared" ref="H191:M191" si="47">SUM(H192+H193+H194+H195)</f>
        <v>-13532741.840000002</v>
      </c>
      <c r="I191" s="22">
        <f t="shared" si="47"/>
        <v>-13536860.07</v>
      </c>
      <c r="J191" s="22">
        <f t="shared" si="47"/>
        <v>-13214387.1</v>
      </c>
      <c r="K191" s="22">
        <f t="shared" si="47"/>
        <v>0</v>
      </c>
      <c r="L191" s="22">
        <f t="shared" si="47"/>
        <v>0</v>
      </c>
      <c r="M191" s="22">
        <f t="shared" si="47"/>
        <v>0</v>
      </c>
    </row>
    <row r="192" spans="1:13" ht="120">
      <c r="A192" s="4"/>
      <c r="B192" s="4" t="s">
        <v>299</v>
      </c>
      <c r="C192" s="4" t="s">
        <v>300</v>
      </c>
      <c r="D192" s="4"/>
      <c r="E192" s="2" t="s">
        <v>17</v>
      </c>
      <c r="F192" s="7" t="s">
        <v>71</v>
      </c>
      <c r="G192" s="24">
        <v>-267.02999999999997</v>
      </c>
      <c r="H192" s="47">
        <v>-267.02999999999997</v>
      </c>
      <c r="I192" s="24">
        <v>-267.02999999999997</v>
      </c>
      <c r="J192" s="24">
        <v>0</v>
      </c>
      <c r="K192" s="24">
        <v>0</v>
      </c>
      <c r="L192" s="24">
        <v>0</v>
      </c>
      <c r="M192" s="24">
        <v>0</v>
      </c>
    </row>
    <row r="193" spans="1:13" ht="195">
      <c r="A193" s="4"/>
      <c r="B193" s="4" t="s">
        <v>301</v>
      </c>
      <c r="C193" s="4" t="s">
        <v>302</v>
      </c>
      <c r="D193" s="4"/>
      <c r="E193" s="2" t="s">
        <v>17</v>
      </c>
      <c r="F193" s="7" t="s">
        <v>159</v>
      </c>
      <c r="G193" s="24">
        <v>-6181.18</v>
      </c>
      <c r="H193" s="47">
        <v>-6181.18</v>
      </c>
      <c r="I193" s="24">
        <v>-6181.18</v>
      </c>
      <c r="J193" s="24">
        <v>0</v>
      </c>
      <c r="K193" s="24">
        <v>0</v>
      </c>
      <c r="L193" s="24">
        <v>0</v>
      </c>
      <c r="M193" s="24">
        <v>0</v>
      </c>
    </row>
    <row r="194" spans="1:13" ht="105">
      <c r="A194" s="4"/>
      <c r="B194" s="4" t="s">
        <v>340</v>
      </c>
      <c r="C194" s="4" t="s">
        <v>303</v>
      </c>
      <c r="D194" s="4"/>
      <c r="E194" s="2" t="s">
        <v>17</v>
      </c>
      <c r="F194" s="7"/>
      <c r="G194" s="24">
        <v>0</v>
      </c>
      <c r="H194" s="49">
        <v>0</v>
      </c>
      <c r="I194" s="24">
        <v>0</v>
      </c>
      <c r="J194" s="24">
        <v>-364560</v>
      </c>
      <c r="K194" s="26">
        <v>0</v>
      </c>
      <c r="L194" s="26">
        <v>0</v>
      </c>
      <c r="M194" s="26">
        <v>0</v>
      </c>
    </row>
    <row r="195" spans="1:13" ht="120">
      <c r="A195" s="4"/>
      <c r="B195" s="4" t="s">
        <v>304</v>
      </c>
      <c r="C195" s="4" t="s">
        <v>305</v>
      </c>
      <c r="D195" s="4"/>
      <c r="E195" s="2" t="s">
        <v>17</v>
      </c>
      <c r="F195" s="7" t="s">
        <v>92</v>
      </c>
      <c r="G195" s="24">
        <v>-13526293.630000001</v>
      </c>
      <c r="H195" s="25">
        <v>-13526293.630000001</v>
      </c>
      <c r="I195" s="24">
        <v>-13530411.859999999</v>
      </c>
      <c r="J195" s="24">
        <v>-12849827.1</v>
      </c>
      <c r="K195" s="24">
        <v>0</v>
      </c>
      <c r="L195" s="24">
        <v>0</v>
      </c>
      <c r="M195" s="24">
        <v>0</v>
      </c>
    </row>
    <row r="196" spans="1:13">
      <c r="A196" s="56" t="s">
        <v>306</v>
      </c>
      <c r="B196" s="56"/>
      <c r="C196" s="56"/>
      <c r="D196" s="56"/>
      <c r="E196" s="56"/>
      <c r="F196" s="56"/>
      <c r="G196" s="33">
        <f t="shared" ref="G196:M196" si="48">G10+G118</f>
        <v>809721434.44000006</v>
      </c>
      <c r="H196" s="50">
        <f t="shared" si="48"/>
        <v>809721434.32999992</v>
      </c>
      <c r="I196" s="33">
        <f t="shared" si="48"/>
        <v>476759757.67000008</v>
      </c>
      <c r="J196" s="39">
        <f t="shared" si="48"/>
        <v>739976831.56999993</v>
      </c>
      <c r="K196" s="33">
        <f t="shared" si="48"/>
        <v>793968062.20999992</v>
      </c>
      <c r="L196" s="33">
        <f t="shared" si="48"/>
        <v>708441475.61999989</v>
      </c>
      <c r="M196" s="34">
        <f t="shared" si="48"/>
        <v>625231756.96000004</v>
      </c>
    </row>
    <row r="197" spans="1:13">
      <c r="G197" s="41"/>
      <c r="H197" s="51"/>
      <c r="I197" s="41"/>
      <c r="J197" s="41"/>
      <c r="K197" s="41"/>
      <c r="L197" s="41"/>
    </row>
    <row r="198" spans="1:13">
      <c r="G198" s="41"/>
      <c r="H198" s="51"/>
      <c r="I198" s="41"/>
      <c r="J198" s="41"/>
      <c r="K198" s="41"/>
      <c r="L198" s="41"/>
    </row>
    <row r="199" spans="1:13">
      <c r="G199" s="41"/>
      <c r="H199" s="51"/>
      <c r="I199" s="41"/>
      <c r="J199" s="41"/>
      <c r="K199" s="41"/>
      <c r="L199" s="41"/>
    </row>
    <row r="200" spans="1:13">
      <c r="G200" s="41"/>
      <c r="H200" s="51"/>
      <c r="I200" s="41"/>
      <c r="J200" s="41"/>
      <c r="K200" s="41"/>
      <c r="L200" s="41"/>
    </row>
    <row r="201" spans="1:13">
      <c r="G201" s="41"/>
      <c r="H201" s="51"/>
      <c r="I201" s="41"/>
      <c r="J201" s="41"/>
      <c r="K201" s="41"/>
      <c r="L201" s="41"/>
    </row>
    <row r="202" spans="1:13">
      <c r="G202" s="41"/>
      <c r="H202" s="51"/>
      <c r="I202" s="41"/>
      <c r="J202" s="41"/>
      <c r="K202" s="41"/>
      <c r="L202" s="41"/>
    </row>
    <row r="203" spans="1:13">
      <c r="G203" s="41"/>
      <c r="H203" s="51"/>
      <c r="I203" s="41"/>
      <c r="J203" s="41"/>
      <c r="K203" s="41"/>
      <c r="L203" s="41"/>
    </row>
    <row r="204" spans="1:13">
      <c r="G204" s="41"/>
      <c r="H204" s="51"/>
      <c r="I204" s="41"/>
      <c r="J204" s="41"/>
      <c r="K204" s="41"/>
      <c r="L204" s="41"/>
    </row>
    <row r="205" spans="1:13">
      <c r="G205" s="41"/>
      <c r="H205" s="51"/>
      <c r="I205" s="41"/>
      <c r="J205" s="41"/>
      <c r="K205" s="41"/>
      <c r="L205" s="41"/>
    </row>
    <row r="206" spans="1:13">
      <c r="G206" s="41"/>
      <c r="H206" s="51"/>
      <c r="I206" s="41"/>
      <c r="J206" s="41"/>
      <c r="K206" s="41"/>
      <c r="L206" s="41"/>
    </row>
    <row r="207" spans="1:13">
      <c r="G207" s="41"/>
      <c r="H207" s="51"/>
      <c r="I207" s="41"/>
      <c r="J207" s="41"/>
      <c r="K207" s="41"/>
      <c r="L207" s="41"/>
    </row>
    <row r="208" spans="1:13">
      <c r="G208" s="41"/>
      <c r="H208" s="51"/>
      <c r="I208" s="41"/>
      <c r="J208" s="41"/>
      <c r="K208" s="41"/>
      <c r="L208" s="41"/>
    </row>
    <row r="209" spans="7:12">
      <c r="G209" s="41"/>
      <c r="H209" s="51"/>
      <c r="I209" s="41"/>
      <c r="J209" s="41"/>
      <c r="K209" s="41"/>
      <c r="L209" s="41"/>
    </row>
    <row r="210" spans="7:12">
      <c r="G210" s="41"/>
      <c r="H210" s="51"/>
      <c r="I210" s="41"/>
      <c r="J210" s="41"/>
      <c r="K210" s="41"/>
      <c r="L210" s="41"/>
    </row>
    <row r="211" spans="7:12">
      <c r="G211" s="41"/>
      <c r="H211" s="51"/>
      <c r="I211" s="41"/>
      <c r="J211" s="41"/>
      <c r="K211" s="41"/>
      <c r="L211" s="41"/>
    </row>
    <row r="212" spans="7:12">
      <c r="G212" s="41"/>
      <c r="H212" s="51"/>
      <c r="I212" s="41"/>
      <c r="J212" s="41"/>
      <c r="K212" s="41"/>
      <c r="L212" s="41"/>
    </row>
    <row r="213" spans="7:12">
      <c r="G213" s="41"/>
      <c r="H213" s="51"/>
      <c r="I213" s="41"/>
      <c r="J213" s="41"/>
      <c r="K213" s="41"/>
      <c r="L213" s="41"/>
    </row>
    <row r="214" spans="7:12">
      <c r="G214" s="41"/>
      <c r="H214" s="51"/>
      <c r="I214" s="41"/>
      <c r="J214" s="41"/>
      <c r="K214" s="41"/>
      <c r="L214" s="41"/>
    </row>
    <row r="215" spans="7:12">
      <c r="G215" s="41"/>
      <c r="H215" s="51"/>
      <c r="I215" s="41"/>
      <c r="J215" s="41"/>
      <c r="K215" s="41"/>
      <c r="L215" s="41"/>
    </row>
    <row r="216" spans="7:12">
      <c r="G216" s="41"/>
      <c r="H216" s="51"/>
      <c r="I216" s="41"/>
      <c r="J216" s="41"/>
      <c r="K216" s="41"/>
      <c r="L216" s="41"/>
    </row>
    <row r="217" spans="7:12">
      <c r="G217" s="41"/>
      <c r="H217" s="51"/>
      <c r="I217" s="41"/>
      <c r="J217" s="41"/>
      <c r="K217" s="41"/>
      <c r="L217" s="41"/>
    </row>
    <row r="218" spans="7:12">
      <c r="G218" s="41"/>
      <c r="H218" s="51"/>
      <c r="I218" s="41"/>
      <c r="J218" s="41"/>
      <c r="K218" s="41"/>
      <c r="L218" s="41"/>
    </row>
    <row r="219" spans="7:12">
      <c r="G219" s="41"/>
      <c r="H219" s="51"/>
      <c r="I219" s="41"/>
      <c r="J219" s="41"/>
      <c r="K219" s="41"/>
      <c r="L219" s="41"/>
    </row>
    <row r="220" spans="7:12">
      <c r="G220" s="41"/>
      <c r="H220" s="51"/>
      <c r="I220" s="41"/>
      <c r="J220" s="41"/>
      <c r="K220" s="41"/>
      <c r="L220" s="41"/>
    </row>
    <row r="221" spans="7:12">
      <c r="G221" s="41"/>
      <c r="H221" s="51"/>
      <c r="I221" s="41"/>
      <c r="J221" s="41"/>
      <c r="K221" s="41"/>
      <c r="L221" s="41"/>
    </row>
    <row r="222" spans="7:12">
      <c r="G222" s="41"/>
      <c r="H222" s="51"/>
      <c r="I222" s="41"/>
      <c r="J222" s="41"/>
      <c r="K222" s="41"/>
      <c r="L222" s="41"/>
    </row>
    <row r="223" spans="7:12">
      <c r="G223" s="41"/>
      <c r="H223" s="51"/>
      <c r="I223" s="41"/>
      <c r="J223" s="41"/>
      <c r="K223" s="41"/>
      <c r="L223" s="41"/>
    </row>
    <row r="224" spans="7:12">
      <c r="G224" s="41"/>
      <c r="H224" s="51"/>
      <c r="I224" s="41"/>
      <c r="J224" s="41"/>
      <c r="K224" s="41"/>
      <c r="L224" s="41"/>
    </row>
    <row r="225" spans="7:12">
      <c r="G225" s="41"/>
      <c r="H225" s="51"/>
      <c r="I225" s="41"/>
      <c r="J225" s="41"/>
      <c r="K225" s="41"/>
      <c r="L225" s="41"/>
    </row>
    <row r="226" spans="7:12">
      <c r="G226" s="41"/>
      <c r="H226" s="51"/>
      <c r="I226" s="41"/>
      <c r="J226" s="41"/>
      <c r="K226" s="41"/>
      <c r="L226" s="41"/>
    </row>
    <row r="227" spans="7:12">
      <c r="G227" s="41"/>
      <c r="H227" s="51"/>
      <c r="I227" s="41"/>
      <c r="J227" s="41"/>
      <c r="K227" s="41"/>
      <c r="L227" s="41"/>
    </row>
    <row r="228" spans="7:12">
      <c r="G228" s="41"/>
      <c r="H228" s="51"/>
      <c r="I228" s="41"/>
      <c r="J228" s="41"/>
      <c r="K228" s="41"/>
      <c r="L228" s="41"/>
    </row>
    <row r="229" spans="7:12">
      <c r="G229" s="41"/>
      <c r="H229" s="51"/>
      <c r="I229" s="41"/>
      <c r="J229" s="41"/>
      <c r="K229" s="41"/>
      <c r="L229" s="41"/>
    </row>
    <row r="230" spans="7:12">
      <c r="G230" s="41"/>
      <c r="H230" s="51"/>
      <c r="I230" s="41"/>
      <c r="J230" s="41"/>
      <c r="K230" s="41"/>
      <c r="L230" s="41"/>
    </row>
    <row r="231" spans="7:12">
      <c r="G231" s="41"/>
      <c r="H231" s="51"/>
      <c r="I231" s="41"/>
      <c r="J231" s="41"/>
      <c r="K231" s="41"/>
      <c r="L231" s="41"/>
    </row>
    <row r="232" spans="7:12">
      <c r="G232" s="41"/>
      <c r="H232" s="51"/>
      <c r="I232" s="41"/>
      <c r="J232" s="41"/>
      <c r="K232" s="41"/>
      <c r="L232" s="41"/>
    </row>
    <row r="233" spans="7:12">
      <c r="G233" s="41"/>
      <c r="H233" s="51"/>
      <c r="I233" s="41"/>
      <c r="J233" s="41"/>
      <c r="K233" s="41"/>
      <c r="L233" s="41"/>
    </row>
  </sheetData>
  <mergeCells count="16">
    <mergeCell ref="C1:K1"/>
    <mergeCell ref="C2:K2"/>
    <mergeCell ref="C3:K3"/>
    <mergeCell ref="A196:F196"/>
    <mergeCell ref="C4:L4"/>
    <mergeCell ref="A6:A8"/>
    <mergeCell ref="B6:B8"/>
    <mergeCell ref="C6:C8"/>
    <mergeCell ref="D6:D8"/>
    <mergeCell ref="E6:E8"/>
    <mergeCell ref="F6:F8"/>
    <mergeCell ref="G6:G8"/>
    <mergeCell ref="H6:H8"/>
    <mergeCell ref="I6:I8"/>
    <mergeCell ref="J6:J8"/>
    <mergeCell ref="K6:M7"/>
  </mergeCells>
  <pageMargins left="0.39370078740157483" right="0.39370078740157483" top="0.39370078740157483" bottom="0.39370078740157483" header="0.51181102362204722" footer="0.51181102362204722"/>
  <pageSetup paperSize="9" scale="70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zoomScaleNormal="100" workbookViewId="0">
      <selection activeCellId="1" sqref="G19:L241 A1"/>
    </sheetView>
  </sheetViews>
  <sheetFormatPr defaultColWidth="8.7109375" defaultRowHeight="15"/>
  <sheetData/>
  <pageMargins left="0.7" right="0.7" top="0.75" bottom="0.75" header="0.51180555555555496" footer="0.51180555555555496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zoomScaleNormal="100" workbookViewId="0">
      <selection activeCellId="1" sqref="G19:L241 A1"/>
    </sheetView>
  </sheetViews>
  <sheetFormatPr defaultColWidth="8.7109375" defaultRowHeight="15"/>
  <sheetData/>
  <pageMargins left="0.7" right="0.7" top="0.75" bottom="0.75" header="0.51180555555555496" footer="0.51180555555555496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obolenskayavn</dc:creator>
  <dc:description/>
  <cp:lastModifiedBy>SnegirevaOV</cp:lastModifiedBy>
  <cp:revision>1</cp:revision>
  <cp:lastPrinted>2022-11-14T08:26:07Z</cp:lastPrinted>
  <dcterms:created xsi:type="dcterms:W3CDTF">2021-09-22T05:28:14Z</dcterms:created>
  <dcterms:modified xsi:type="dcterms:W3CDTF">2022-11-14T08:42:30Z</dcterms:modified>
  <dc:language>ru-RU</dc:language>
</cp:coreProperties>
</file>